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5" yWindow="-390" windowWidth="10650" windowHeight="8475" tabRatio="910" activeTab="5"/>
  </bookViews>
  <sheets>
    <sheet name="1011" sheetId="1" r:id="rId1"/>
    <sheet name="1021" sheetId="2" r:id="rId2"/>
    <sheet name="1022" sheetId="3" r:id="rId3"/>
    <sheet name="1031" sheetId="4" r:id="rId4"/>
    <sheet name="1032" sheetId="5" r:id="rId5"/>
    <sheet name="1041" sheetId="6" r:id="rId6"/>
    <sheet name="1061" sheetId="7" r:id="rId7"/>
    <sheet name="1071" sheetId="35" r:id="rId8"/>
    <sheet name="1081" sheetId="36" r:id="rId9"/>
    <sheet name="1091" sheetId="10" r:id="rId10"/>
    <sheet name="1101" sheetId="11" r:id="rId11"/>
    <sheet name="1111" sheetId="12" r:id="rId12"/>
    <sheet name="1131" sheetId="13" r:id="rId13"/>
    <sheet name="1141" sheetId="14" r:id="rId14"/>
    <sheet name="7611" sheetId="15" r:id="rId15"/>
    <sheet name="8711" sheetId="16" r:id="rId16"/>
    <sheet name="8721" sheetId="17" r:id="rId17"/>
    <sheet name="8751" sheetId="18" r:id="rId18"/>
    <sheet name="4421" sheetId="19" r:id="rId19"/>
    <sheet name="3361 (1)" sheetId="20" r:id="rId20"/>
    <sheet name="3361 (2)" sheetId="21" r:id="rId21"/>
    <sheet name="GF-Infra Social 3999-49-69" sheetId="22" r:id="rId22"/>
    <sheet name="GF-Infra Economic 8752-53" sheetId="23" r:id="rId23"/>
    <sheet name="20% Social 4918-6918" sheetId="24" r:id="rId24"/>
    <sheet name="20% Economic 8918" sheetId="25" r:id="rId25"/>
    <sheet name="9940 " sheetId="34" r:id="rId26"/>
    <sheet name="9999" sheetId="27" r:id="rId27"/>
  </sheets>
  <externalReferences>
    <externalReference r:id="rId28"/>
    <externalReference r:id="rId29"/>
  </externalReferences>
  <definedNames>
    <definedName name="_1011" localSheetId="0">'[1]1011'!#REF!</definedName>
    <definedName name="_1011" localSheetId="1">'[1]1011'!#REF!</definedName>
    <definedName name="_1011" localSheetId="2">'[1]1011'!#REF!</definedName>
    <definedName name="_1011" localSheetId="3">'[1]1011'!#REF!</definedName>
    <definedName name="_1011" localSheetId="4">'[1]1011'!#REF!</definedName>
    <definedName name="_1011" localSheetId="5">'[1]1011'!#REF!</definedName>
    <definedName name="_1011" localSheetId="6">'[1]1011'!#REF!</definedName>
    <definedName name="_1011" localSheetId="7">'[1]1011'!#REF!</definedName>
    <definedName name="_1011" localSheetId="8">'[1]1011'!#REF!</definedName>
    <definedName name="_1011" localSheetId="9">'[1]1011'!#REF!</definedName>
    <definedName name="_1011" localSheetId="10">'[1]1011'!#REF!</definedName>
    <definedName name="_1011" localSheetId="11">'[1]1011'!#REF!</definedName>
    <definedName name="_1011" localSheetId="12">'[1]1011'!#REF!</definedName>
    <definedName name="_1011" localSheetId="13">'[1]1011'!#REF!</definedName>
    <definedName name="_1011" localSheetId="24">'[1]1011'!#REF!</definedName>
    <definedName name="_1011" localSheetId="23">'[1]1011'!#REF!</definedName>
    <definedName name="_1011" localSheetId="19">'[1]1011'!#REF!</definedName>
    <definedName name="_1011" localSheetId="20">'[1]1011'!#REF!</definedName>
    <definedName name="_1011" localSheetId="18">'[1]1011'!#REF!</definedName>
    <definedName name="_1011" localSheetId="14">'[1]1011'!#REF!</definedName>
    <definedName name="_1011" localSheetId="15">'[1]1011'!#REF!</definedName>
    <definedName name="_1011" localSheetId="16">'[1]1011'!#REF!</definedName>
    <definedName name="_1011" localSheetId="17">'[1]1011'!#REF!</definedName>
    <definedName name="_1011" localSheetId="25">'[1]1011'!#REF!</definedName>
    <definedName name="_1011" localSheetId="26">'[1]1011'!#REF!</definedName>
    <definedName name="_1011" localSheetId="22">'[1]1011'!#REF!</definedName>
    <definedName name="_1011" localSheetId="21">'[1]1011'!#REF!</definedName>
    <definedName name="_Fill" localSheetId="0" hidden="1">'[1]1011'!#REF!</definedName>
    <definedName name="_Fill" localSheetId="1" hidden="1">'[1]1011'!#REF!</definedName>
    <definedName name="_Fill" localSheetId="2" hidden="1">'[1]1011'!#REF!</definedName>
    <definedName name="_Fill" localSheetId="3" hidden="1">'[1]1011'!#REF!</definedName>
    <definedName name="_Fill" localSheetId="4" hidden="1">'[1]1011'!#REF!</definedName>
    <definedName name="_Fill" localSheetId="5" hidden="1">'[1]1011'!#REF!</definedName>
    <definedName name="_Fill" localSheetId="6" hidden="1">'[1]1011'!#REF!</definedName>
    <definedName name="_Fill" localSheetId="7" hidden="1">'[1]1011'!#REF!</definedName>
    <definedName name="_Fill" localSheetId="8" hidden="1">'[1]1011'!#REF!</definedName>
    <definedName name="_Fill" localSheetId="9" hidden="1">'[1]1011'!#REF!</definedName>
    <definedName name="_Fill" localSheetId="10" hidden="1">'[1]1011'!#REF!</definedName>
    <definedName name="_Fill" localSheetId="11" hidden="1">'[1]1011'!#REF!</definedName>
    <definedName name="_Fill" localSheetId="12" hidden="1">'[1]1011'!#REF!</definedName>
    <definedName name="_Fill" localSheetId="13" hidden="1">'[1]1011'!#REF!</definedName>
    <definedName name="_Fill" localSheetId="24" hidden="1">'[1]1011'!#REF!</definedName>
    <definedName name="_Fill" localSheetId="23" hidden="1">'[1]1011'!#REF!</definedName>
    <definedName name="_Fill" localSheetId="19" hidden="1">'[1]1011'!#REF!</definedName>
    <definedName name="_Fill" localSheetId="20" hidden="1">'[1]1011'!#REF!</definedName>
    <definedName name="_Fill" localSheetId="18" hidden="1">'[1]1011'!#REF!</definedName>
    <definedName name="_Fill" localSheetId="14" hidden="1">'[1]1011'!#REF!</definedName>
    <definedName name="_Fill" localSheetId="15" hidden="1">'[1]1011'!#REF!</definedName>
    <definedName name="_Fill" localSheetId="16" hidden="1">'[1]1011'!#REF!</definedName>
    <definedName name="_Fill" localSheetId="17" hidden="1">'[1]1011'!#REF!</definedName>
    <definedName name="_Fill" localSheetId="25" hidden="1">'[1]1011'!#REF!</definedName>
    <definedName name="_Fill" localSheetId="26" hidden="1">'[1]1011'!#REF!</definedName>
    <definedName name="_Fill" localSheetId="22" hidden="1">'[1]1011'!#REF!</definedName>
    <definedName name="_Fill" localSheetId="21" hidden="1">'[1]1011'!#REF!</definedName>
    <definedName name="NAME" localSheetId="0">#REF!</definedName>
    <definedName name="NAME" localSheetId="1">#REF!</definedName>
    <definedName name="NAME" localSheetId="2">#REF!</definedName>
    <definedName name="NAME" localSheetId="3">#REF!</definedName>
    <definedName name="NAME" localSheetId="4">#REF!</definedName>
    <definedName name="NAME" localSheetId="5">#REF!</definedName>
    <definedName name="NAME" localSheetId="6">#REF!</definedName>
    <definedName name="NAME" localSheetId="7">#REF!</definedName>
    <definedName name="NAME" localSheetId="8">#REF!</definedName>
    <definedName name="NAME" localSheetId="9">#REF!</definedName>
    <definedName name="NAME" localSheetId="10">#REF!</definedName>
    <definedName name="NAME" localSheetId="11">#REF!</definedName>
    <definedName name="NAME" localSheetId="12">#REF!</definedName>
    <definedName name="NAME" localSheetId="13">#REF!</definedName>
    <definedName name="NAME" localSheetId="24">#REF!</definedName>
    <definedName name="NAME" localSheetId="23">#REF!</definedName>
    <definedName name="NAME" localSheetId="19">#REF!</definedName>
    <definedName name="NAME" localSheetId="20">#REF!</definedName>
    <definedName name="NAME" localSheetId="18">#REF!</definedName>
    <definedName name="NAME" localSheetId="14">#REF!</definedName>
    <definedName name="NAME" localSheetId="15">#REF!</definedName>
    <definedName name="NAME" localSheetId="16">#REF!</definedName>
    <definedName name="NAME" localSheetId="17">#REF!</definedName>
    <definedName name="NAME" localSheetId="25">#REF!</definedName>
    <definedName name="NAME" localSheetId="26">#REF!</definedName>
    <definedName name="NAME" localSheetId="22">#REF!</definedName>
    <definedName name="NAME" localSheetId="21">#REF!</definedName>
    <definedName name="_xlnm.Print_Area" localSheetId="0">'1011'!$A$1:$S$91</definedName>
    <definedName name="_xlnm.Print_Area" localSheetId="1">'1021'!$A$1:$S$168</definedName>
    <definedName name="_xlnm.Print_Area" localSheetId="2">'1022'!$A$1:$S$159</definedName>
    <definedName name="_xlnm.Print_Area" localSheetId="3">'1031'!$A$1:$S$159</definedName>
    <definedName name="_xlnm.Print_Area" localSheetId="4">'1032'!$A$1:$S$161</definedName>
    <definedName name="_xlnm.Print_Area" localSheetId="5">'1041'!$A$1:$S$162</definedName>
    <definedName name="_xlnm.Print_Area" localSheetId="6">'1061'!$A$1:$S$157</definedName>
    <definedName name="_xlnm.Print_Area" localSheetId="7">'1071'!$A$1:$S$160</definedName>
    <definedName name="_xlnm.Print_Area" localSheetId="8">'1081'!$A$1:$S$159</definedName>
    <definedName name="_xlnm.Print_Area" localSheetId="9">'1091'!$A$1:$S$159</definedName>
    <definedName name="_xlnm.Print_Area" localSheetId="10">'1101'!$A$1:$S$161</definedName>
    <definedName name="_xlnm.Print_Area" localSheetId="11">'1111'!$A$1:$S$65</definedName>
    <definedName name="_xlnm.Print_Area" localSheetId="12">'1131'!$A$1:$S$160</definedName>
    <definedName name="_xlnm.Print_Area" localSheetId="13">'1141'!$A$1:$S$92</definedName>
    <definedName name="_xlnm.Print_Area" localSheetId="24">'20% Economic 8918'!$A$1:$S$37</definedName>
    <definedName name="_xlnm.Print_Area" localSheetId="23">'20% Social 4918-6918'!$A$1:$S$40</definedName>
    <definedName name="_xlnm.Print_Area" localSheetId="19">'3361 (1)'!$A$1:$S$130</definedName>
    <definedName name="_xlnm.Print_Area" localSheetId="20">'3361 (2)'!$A$1:$S$117</definedName>
    <definedName name="_xlnm.Print_Area" localSheetId="18">'4421'!$A$1:$S$160</definedName>
    <definedName name="_xlnm.Print_Area" localSheetId="14">'7611'!$A$1:$S$160</definedName>
    <definedName name="_xlnm.Print_Area" localSheetId="15">'8711'!$A$1:$S$159</definedName>
    <definedName name="_xlnm.Print_Area" localSheetId="16">'8721'!$A$1:$S$159</definedName>
    <definedName name="_xlnm.Print_Area" localSheetId="17">'8751'!$A$1:$S$161</definedName>
    <definedName name="_xlnm.Print_Area" localSheetId="25">'9940 '!$A$1:$S$126</definedName>
    <definedName name="_xlnm.Print_Area" localSheetId="26">'9999'!$A$1:$S$31</definedName>
    <definedName name="_xlnm.Print_Area" localSheetId="22">'GF-Infra Economic 8752-53'!$A$1:$S$51</definedName>
    <definedName name="_xlnm.Print_Area" localSheetId="21">'GF-Infra Social 3999-49-69'!$A$1:$S$50</definedName>
    <definedName name="_xlnm.Print_Area">#REF!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11">#REF!</definedName>
    <definedName name="PRINT_AREA_MI" localSheetId="12">#REF!</definedName>
    <definedName name="PRINT_AREA_MI" localSheetId="13">#REF!</definedName>
    <definedName name="PRINT_AREA_MI" localSheetId="24">#REF!</definedName>
    <definedName name="PRINT_AREA_MI" localSheetId="23">#REF!</definedName>
    <definedName name="PRINT_AREA_MI" localSheetId="19">#REF!</definedName>
    <definedName name="PRINT_AREA_MI" localSheetId="20">#REF!</definedName>
    <definedName name="PRINT_AREA_MI" localSheetId="18">#REF!</definedName>
    <definedName name="PRINT_AREA_MI" localSheetId="14">#REF!</definedName>
    <definedName name="PRINT_AREA_MI" localSheetId="15">#REF!</definedName>
    <definedName name="PRINT_AREA_MI" localSheetId="16">#REF!</definedName>
    <definedName name="PRINT_AREA_MI" localSheetId="17">#REF!</definedName>
    <definedName name="PRINT_AREA_MI" localSheetId="25">#REF!</definedName>
    <definedName name="PRINT_AREA_MI" localSheetId="26">#REF!</definedName>
    <definedName name="PRINT_AREA_MI" localSheetId="22">#REF!</definedName>
    <definedName name="PRINT_AREA_MI" localSheetId="21">#REF!</definedName>
    <definedName name="_xlnm.Print_Titles" localSheetId="0">'1011'!$1:$14</definedName>
    <definedName name="_xlnm.Print_Titles" localSheetId="1">'1021'!$1:$14</definedName>
    <definedName name="_xlnm.Print_Titles" localSheetId="2">'1022'!$1:$13</definedName>
    <definedName name="_xlnm.Print_Titles" localSheetId="3">'1031'!$1:$13</definedName>
    <definedName name="_xlnm.Print_Titles" localSheetId="4">'1032'!$1:$14</definedName>
    <definedName name="_xlnm.Print_Titles" localSheetId="5">'1041'!$1:$14</definedName>
    <definedName name="_xlnm.Print_Titles" localSheetId="6">'1061'!$1:$14</definedName>
    <definedName name="_xlnm.Print_Titles" localSheetId="7">'1071'!$1:$14</definedName>
    <definedName name="_xlnm.Print_Titles" localSheetId="8">'1081'!$1:$14</definedName>
    <definedName name="_xlnm.Print_Titles" localSheetId="9">'1091'!$1:$14</definedName>
    <definedName name="_xlnm.Print_Titles" localSheetId="10">'1101'!$1:$14</definedName>
    <definedName name="_xlnm.Print_Titles" localSheetId="11">'1111'!$1:$14</definedName>
    <definedName name="_xlnm.Print_Titles" localSheetId="12">'1131'!$1:$14</definedName>
    <definedName name="_xlnm.Print_Titles" localSheetId="13">'1141'!$1:$14</definedName>
    <definedName name="_xlnm.Print_Titles" localSheetId="24">'20% Economic 8918'!$1:$14</definedName>
    <definedName name="_xlnm.Print_Titles" localSheetId="23">'20% Social 4918-6918'!$1:$14</definedName>
    <definedName name="_xlnm.Print_Titles" localSheetId="19">'3361 (1)'!$1:$14</definedName>
    <definedName name="_xlnm.Print_Titles" localSheetId="20">'3361 (2)'!$1:$14</definedName>
    <definedName name="_xlnm.Print_Titles" localSheetId="18">'4421'!$1:$14</definedName>
    <definedName name="_xlnm.Print_Titles" localSheetId="14">'7611'!$1:$14</definedName>
    <definedName name="_xlnm.Print_Titles" localSheetId="15">'8711'!$1:$14</definedName>
    <definedName name="_xlnm.Print_Titles" localSheetId="16">'8721'!$1:$14</definedName>
    <definedName name="_xlnm.Print_Titles" localSheetId="17">'8751'!$1:$14</definedName>
    <definedName name="_xlnm.Print_Titles" localSheetId="25">'9940 '!$1:$14</definedName>
    <definedName name="_xlnm.Print_Titles" localSheetId="26">'9999'!$1:$14</definedName>
    <definedName name="_xlnm.Print_Titles" localSheetId="22">'GF-Infra Economic 8752-53'!$1:$14</definedName>
    <definedName name="_xlnm.Print_Titles" localSheetId="21">'GF-Infra Social 3999-49-69'!$1:$14</definedName>
    <definedName name="_xlnm.Print_Titles">#REF!</definedName>
    <definedName name="PRINT_TITLES_MI" localSheetId="0">#REF!</definedName>
    <definedName name="PRINT_TITLES_MI" localSheetId="1">#REF!</definedName>
    <definedName name="PRINT_TITLES_MI" localSheetId="2">#REF!</definedName>
    <definedName name="PRINT_TITLES_MI" localSheetId="3">#REF!</definedName>
    <definedName name="PRINT_TITLES_MI" localSheetId="4">#REF!</definedName>
    <definedName name="PRINT_TITLES_MI" localSheetId="5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 localSheetId="9">#REF!</definedName>
    <definedName name="PRINT_TITLES_MI" localSheetId="10">#REF!</definedName>
    <definedName name="PRINT_TITLES_MI" localSheetId="11">#REF!</definedName>
    <definedName name="PRINT_TITLES_MI" localSheetId="12">#REF!</definedName>
    <definedName name="PRINT_TITLES_MI" localSheetId="13">#REF!</definedName>
    <definedName name="PRINT_TITLES_MI" localSheetId="24">#REF!</definedName>
    <definedName name="PRINT_TITLES_MI" localSheetId="23">#REF!</definedName>
    <definedName name="PRINT_TITLES_MI" localSheetId="19">#REF!</definedName>
    <definedName name="PRINT_TITLES_MI" localSheetId="20">#REF!</definedName>
    <definedName name="PRINT_TITLES_MI" localSheetId="18">#REF!</definedName>
    <definedName name="PRINT_TITLES_MI" localSheetId="14">#REF!</definedName>
    <definedName name="PRINT_TITLES_MI" localSheetId="15">#REF!</definedName>
    <definedName name="PRINT_TITLES_MI" localSheetId="16">#REF!</definedName>
    <definedName name="PRINT_TITLES_MI" localSheetId="17">#REF!</definedName>
    <definedName name="PRINT_TITLES_MI" localSheetId="25">#REF!</definedName>
    <definedName name="PRINT_TITLES_MI" localSheetId="26">#REF!</definedName>
    <definedName name="PRINT_TITLES_MI" localSheetId="22">#REF!</definedName>
    <definedName name="PRINT_TITLES_MI" localSheetId="21">#REF!</definedName>
  </definedNames>
  <calcPr calcId="144525"/>
</workbook>
</file>

<file path=xl/calcChain.xml><?xml version="1.0" encoding="utf-8"?>
<calcChain xmlns="http://schemas.openxmlformats.org/spreadsheetml/2006/main">
  <c r="R26" i="25" l="1"/>
  <c r="N37" i="22"/>
  <c r="N36" i="22"/>
  <c r="N23" i="22"/>
  <c r="N22" i="22"/>
  <c r="N21" i="22"/>
  <c r="N34" i="23"/>
  <c r="R49" i="35"/>
  <c r="R115" i="34"/>
  <c r="R108" i="34"/>
  <c r="R79" i="1"/>
  <c r="R55" i="1"/>
  <c r="N65" i="1"/>
  <c r="N82" i="21"/>
  <c r="N144" i="19"/>
  <c r="N112" i="18"/>
  <c r="N112" i="15"/>
  <c r="N145" i="10"/>
  <c r="N111" i="10"/>
  <c r="N32" i="10"/>
  <c r="N110" i="36"/>
  <c r="N111" i="35"/>
  <c r="R80" i="7"/>
  <c r="N80" i="7"/>
  <c r="N79" i="7"/>
  <c r="N78" i="7"/>
  <c r="N77" i="7"/>
  <c r="N76" i="7"/>
  <c r="N75" i="7"/>
  <c r="N74" i="7"/>
  <c r="N73" i="7"/>
  <c r="N72" i="7"/>
  <c r="N70" i="4"/>
  <c r="N69" i="4"/>
  <c r="N76" i="3"/>
  <c r="N93" i="2"/>
  <c r="N110" i="2"/>
  <c r="R64" i="19" l="1"/>
  <c r="R59" i="19"/>
  <c r="R49" i="19"/>
  <c r="R150" i="15" l="1"/>
  <c r="N146" i="15"/>
  <c r="N135" i="15"/>
  <c r="T51" i="19"/>
  <c r="U51" i="19" s="1"/>
  <c r="T52" i="19"/>
  <c r="U52" i="19" s="1"/>
  <c r="N135" i="4" l="1"/>
  <c r="R148" i="36" l="1"/>
  <c r="N30" i="17" l="1"/>
  <c r="N23" i="23" l="1"/>
  <c r="N40" i="23"/>
  <c r="N39" i="23"/>
  <c r="N33" i="23"/>
  <c r="N30" i="23"/>
  <c r="N27" i="23"/>
  <c r="N26" i="23"/>
  <c r="N25" i="23"/>
  <c r="N24" i="23"/>
  <c r="N19" i="23"/>
  <c r="J39" i="22"/>
  <c r="P39" i="22"/>
  <c r="N29" i="22"/>
  <c r="N24" i="22"/>
  <c r="N16" i="27"/>
  <c r="L87" i="34"/>
  <c r="N25" i="34"/>
  <c r="N24" i="34"/>
  <c r="N23" i="34"/>
  <c r="N22" i="34"/>
  <c r="N21" i="34"/>
  <c r="N20" i="34"/>
  <c r="N19" i="34"/>
  <c r="N18" i="34"/>
  <c r="J87" i="34"/>
  <c r="N39" i="15"/>
  <c r="J34" i="1"/>
  <c r="J67" i="1"/>
  <c r="N16" i="1"/>
  <c r="N80" i="1"/>
  <c r="N79" i="1"/>
  <c r="N77" i="1"/>
  <c r="N76" i="1"/>
  <c r="N75" i="1"/>
  <c r="N74" i="1"/>
  <c r="N73" i="1"/>
  <c r="N72" i="1"/>
  <c r="N71" i="1"/>
  <c r="N142" i="7"/>
  <c r="N141" i="7"/>
  <c r="N140" i="7"/>
  <c r="N139" i="7"/>
  <c r="N138" i="7"/>
  <c r="N137" i="7"/>
  <c r="N136" i="7"/>
  <c r="N135" i="7"/>
  <c r="N134" i="7"/>
  <c r="N133" i="7"/>
  <c r="N132" i="7"/>
  <c r="N131" i="7"/>
  <c r="N130" i="7"/>
  <c r="N129" i="7"/>
  <c r="N128" i="7"/>
  <c r="N127" i="7"/>
  <c r="N66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4" i="1"/>
  <c r="N43" i="1"/>
  <c r="N42" i="1"/>
  <c r="N41" i="1"/>
  <c r="N40" i="1"/>
  <c r="N39" i="1"/>
  <c r="N38" i="1"/>
  <c r="N37" i="1"/>
  <c r="P149" i="4"/>
  <c r="N31" i="6"/>
  <c r="N32" i="6"/>
  <c r="R40" i="2"/>
  <c r="R36" i="2"/>
  <c r="R35" i="2"/>
  <c r="R34" i="2"/>
  <c r="R33" i="2"/>
  <c r="R30" i="2"/>
  <c r="R31" i="2"/>
  <c r="R32" i="2"/>
  <c r="R21" i="2"/>
  <c r="R18" i="2"/>
  <c r="N16" i="36"/>
  <c r="T16" i="36"/>
  <c r="N17" i="36"/>
  <c r="T17" i="36"/>
  <c r="N18" i="36"/>
  <c r="T18" i="36"/>
  <c r="N19" i="36"/>
  <c r="T19" i="36"/>
  <c r="N20" i="36"/>
  <c r="T20" i="36"/>
  <c r="N21" i="36"/>
  <c r="T21" i="36"/>
  <c r="T22" i="36"/>
  <c r="T23" i="36"/>
  <c r="N32" i="36"/>
  <c r="N24" i="36"/>
  <c r="T24" i="36"/>
  <c r="N25" i="36"/>
  <c r="T25" i="36"/>
  <c r="N26" i="36"/>
  <c r="T26" i="36"/>
  <c r="N27" i="36"/>
  <c r="T27" i="36"/>
  <c r="N28" i="36"/>
  <c r="T28" i="36"/>
  <c r="N29" i="36"/>
  <c r="T29" i="36"/>
  <c r="N31" i="36"/>
  <c r="T31" i="36"/>
  <c r="N30" i="36"/>
  <c r="T32" i="36"/>
  <c r="N33" i="36"/>
  <c r="T33" i="36"/>
  <c r="N34" i="36"/>
  <c r="T34" i="36"/>
  <c r="N35" i="36"/>
  <c r="T35" i="36"/>
  <c r="N36" i="36"/>
  <c r="T36" i="36"/>
  <c r="T37" i="36"/>
  <c r="T38" i="36"/>
  <c r="N39" i="36"/>
  <c r="N42" i="36" s="1"/>
  <c r="T39" i="36"/>
  <c r="N40" i="36"/>
  <c r="T40" i="36"/>
  <c r="J42" i="36"/>
  <c r="L42" i="36"/>
  <c r="P42" i="36"/>
  <c r="R42" i="36"/>
  <c r="N45" i="36"/>
  <c r="N46" i="36"/>
  <c r="N47" i="36"/>
  <c r="N48" i="36"/>
  <c r="N50" i="36"/>
  <c r="N51" i="36"/>
  <c r="N52" i="36"/>
  <c r="N53" i="36"/>
  <c r="N54" i="36"/>
  <c r="N55" i="36"/>
  <c r="N56" i="36"/>
  <c r="N57" i="36"/>
  <c r="N58" i="36"/>
  <c r="N59" i="36"/>
  <c r="N60" i="36"/>
  <c r="N61" i="36"/>
  <c r="N62" i="36"/>
  <c r="N63" i="36"/>
  <c r="N64" i="36"/>
  <c r="N65" i="36"/>
  <c r="N66" i="36"/>
  <c r="N67" i="36"/>
  <c r="N68" i="36"/>
  <c r="N69" i="36"/>
  <c r="N70" i="36"/>
  <c r="N71" i="36"/>
  <c r="N72" i="36"/>
  <c r="N73" i="36"/>
  <c r="N74" i="36"/>
  <c r="N75" i="36"/>
  <c r="N76" i="36"/>
  <c r="N77" i="36"/>
  <c r="N78" i="36"/>
  <c r="N79" i="36"/>
  <c r="N80" i="36"/>
  <c r="N81" i="36"/>
  <c r="N82" i="36"/>
  <c r="N83" i="36"/>
  <c r="N84" i="36"/>
  <c r="N85" i="36"/>
  <c r="N86" i="36"/>
  <c r="N87" i="36"/>
  <c r="N88" i="36"/>
  <c r="N89" i="36"/>
  <c r="N90" i="36"/>
  <c r="N91" i="36"/>
  <c r="N92" i="36"/>
  <c r="N93" i="36"/>
  <c r="N94" i="36"/>
  <c r="N95" i="36"/>
  <c r="N96" i="36"/>
  <c r="N97" i="36"/>
  <c r="N98" i="36"/>
  <c r="N99" i="36"/>
  <c r="N100" i="36"/>
  <c r="N101" i="36"/>
  <c r="N102" i="36"/>
  <c r="N103" i="36"/>
  <c r="N104" i="36"/>
  <c r="N105" i="36"/>
  <c r="N106" i="36"/>
  <c r="N107" i="36"/>
  <c r="N108" i="36"/>
  <c r="N109" i="36"/>
  <c r="N111" i="36"/>
  <c r="J112" i="36"/>
  <c r="L112" i="36"/>
  <c r="P112" i="36"/>
  <c r="R112" i="36"/>
  <c r="J123" i="36"/>
  <c r="L123" i="36"/>
  <c r="N123" i="36"/>
  <c r="P123" i="36"/>
  <c r="R123" i="36"/>
  <c r="N148" i="36"/>
  <c r="J148" i="36"/>
  <c r="L148" i="36"/>
  <c r="P148" i="36"/>
  <c r="N16" i="35"/>
  <c r="N18" i="35"/>
  <c r="N19" i="35"/>
  <c r="N20" i="35"/>
  <c r="N21" i="35"/>
  <c r="N32" i="35"/>
  <c r="N24" i="35"/>
  <c r="N25" i="35"/>
  <c r="N26" i="35"/>
  <c r="N27" i="35"/>
  <c r="N28" i="35"/>
  <c r="N29" i="35"/>
  <c r="N31" i="35"/>
  <c r="N30" i="35"/>
  <c r="N33" i="35"/>
  <c r="N34" i="35"/>
  <c r="N35" i="35"/>
  <c r="N36" i="35"/>
  <c r="N40" i="35"/>
  <c r="J42" i="35"/>
  <c r="L42" i="35"/>
  <c r="P42" i="35"/>
  <c r="R42" i="35"/>
  <c r="N45" i="35"/>
  <c r="N46" i="35"/>
  <c r="N47" i="35"/>
  <c r="N48" i="35"/>
  <c r="N49" i="35"/>
  <c r="N50" i="35"/>
  <c r="N51" i="35"/>
  <c r="N52" i="35"/>
  <c r="N53" i="35"/>
  <c r="N54" i="35"/>
  <c r="N55" i="35"/>
  <c r="N56" i="35"/>
  <c r="N57" i="35"/>
  <c r="N58" i="35"/>
  <c r="N59" i="35"/>
  <c r="N60" i="35"/>
  <c r="N61" i="35"/>
  <c r="N62" i="35"/>
  <c r="N63" i="35"/>
  <c r="N64" i="35"/>
  <c r="N65" i="35"/>
  <c r="N66" i="35"/>
  <c r="N67" i="35"/>
  <c r="N68" i="35"/>
  <c r="N69" i="35"/>
  <c r="N70" i="35"/>
  <c r="N71" i="35"/>
  <c r="N72" i="35"/>
  <c r="N73" i="35"/>
  <c r="N74" i="35"/>
  <c r="N75" i="35"/>
  <c r="N76" i="35"/>
  <c r="N77" i="35"/>
  <c r="N78" i="35"/>
  <c r="N79" i="35"/>
  <c r="N80" i="35"/>
  <c r="N81" i="35"/>
  <c r="N82" i="35"/>
  <c r="N83" i="35"/>
  <c r="N84" i="35"/>
  <c r="N85" i="35"/>
  <c r="N86" i="35"/>
  <c r="N87" i="35"/>
  <c r="N88" i="35"/>
  <c r="N89" i="35"/>
  <c r="N90" i="35"/>
  <c r="N91" i="35"/>
  <c r="N92" i="35"/>
  <c r="N93" i="35"/>
  <c r="N94" i="35"/>
  <c r="N95" i="35"/>
  <c r="N96" i="35"/>
  <c r="N97" i="35"/>
  <c r="N98" i="35"/>
  <c r="N99" i="35"/>
  <c r="N100" i="35"/>
  <c r="N101" i="35"/>
  <c r="N102" i="35"/>
  <c r="N103" i="35"/>
  <c r="N104" i="35"/>
  <c r="N105" i="35"/>
  <c r="N106" i="35"/>
  <c r="N107" i="35"/>
  <c r="N108" i="35"/>
  <c r="N109" i="35"/>
  <c r="N110" i="35"/>
  <c r="N112" i="35"/>
  <c r="J113" i="35"/>
  <c r="L113" i="35"/>
  <c r="P113" i="35"/>
  <c r="R113" i="35"/>
  <c r="J124" i="35"/>
  <c r="L124" i="35"/>
  <c r="N124" i="35"/>
  <c r="P124" i="35"/>
  <c r="R124" i="35"/>
  <c r="N133" i="35"/>
  <c r="N146" i="35"/>
  <c r="J149" i="35"/>
  <c r="L149" i="35"/>
  <c r="P149" i="35"/>
  <c r="R149" i="35"/>
  <c r="N41" i="23" l="1"/>
  <c r="N81" i="1"/>
  <c r="N149" i="35"/>
  <c r="J151" i="35"/>
  <c r="R151" i="35"/>
  <c r="L150" i="36"/>
  <c r="L151" i="35"/>
  <c r="N113" i="35"/>
  <c r="P151" i="35"/>
  <c r="N42" i="35"/>
  <c r="J150" i="36"/>
  <c r="N112" i="36"/>
  <c r="N150" i="36" s="1"/>
  <c r="R150" i="36"/>
  <c r="P150" i="36"/>
  <c r="N87" i="19"/>
  <c r="N66" i="19"/>
  <c r="N39" i="7"/>
  <c r="N151" i="35" l="1"/>
  <c r="P81" i="1"/>
  <c r="P45" i="1"/>
  <c r="N45" i="1" s="1"/>
  <c r="P33" i="1"/>
  <c r="P31" i="1"/>
  <c r="P30" i="1"/>
  <c r="P29" i="1"/>
  <c r="P28" i="1"/>
  <c r="P18" i="1"/>
  <c r="P17" i="1"/>
  <c r="J47" i="14" l="1"/>
  <c r="J19" i="12"/>
  <c r="P118" i="10" l="1"/>
  <c r="N134" i="15"/>
  <c r="P113" i="15"/>
  <c r="P52" i="15"/>
  <c r="P57" i="15"/>
  <c r="P84" i="20" l="1"/>
  <c r="N116" i="20"/>
  <c r="N24" i="19"/>
  <c r="N23" i="19"/>
  <c r="N115" i="34"/>
  <c r="N114" i="34"/>
  <c r="N113" i="34"/>
  <c r="N112" i="34"/>
  <c r="N111" i="34"/>
  <c r="N110" i="34"/>
  <c r="N109" i="34"/>
  <c r="N108" i="34"/>
  <c r="N86" i="34"/>
  <c r="N85" i="34"/>
  <c r="N84" i="34"/>
  <c r="N83" i="34"/>
  <c r="N82" i="34"/>
  <c r="N81" i="34"/>
  <c r="N80" i="34"/>
  <c r="N79" i="34"/>
  <c r="N78" i="34"/>
  <c r="N77" i="34"/>
  <c r="N76" i="34"/>
  <c r="N75" i="34"/>
  <c r="N74" i="34"/>
  <c r="N73" i="34"/>
  <c r="N72" i="34"/>
  <c r="N71" i="34"/>
  <c r="N70" i="34"/>
  <c r="N69" i="34"/>
  <c r="N68" i="34"/>
  <c r="N67" i="34"/>
  <c r="N66" i="34"/>
  <c r="N65" i="34"/>
  <c r="N64" i="34"/>
  <c r="N63" i="34"/>
  <c r="N62" i="34"/>
  <c r="N61" i="34"/>
  <c r="N60" i="34"/>
  <c r="N59" i="34"/>
  <c r="N58" i="34"/>
  <c r="N57" i="34"/>
  <c r="N56" i="34"/>
  <c r="N55" i="34"/>
  <c r="N54" i="34"/>
  <c r="N53" i="34"/>
  <c r="N52" i="34"/>
  <c r="N51" i="34"/>
  <c r="N50" i="34"/>
  <c r="N49" i="34"/>
  <c r="N48" i="34"/>
  <c r="N47" i="34"/>
  <c r="N46" i="34"/>
  <c r="N45" i="34"/>
  <c r="N44" i="34"/>
  <c r="N43" i="34"/>
  <c r="N42" i="34"/>
  <c r="N41" i="34"/>
  <c r="N40" i="34"/>
  <c r="N39" i="34"/>
  <c r="N38" i="34"/>
  <c r="N37" i="34"/>
  <c r="N36" i="34"/>
  <c r="N35" i="34"/>
  <c r="N34" i="34"/>
  <c r="N33" i="34"/>
  <c r="N32" i="34"/>
  <c r="N31" i="34"/>
  <c r="N30" i="34"/>
  <c r="N29" i="34"/>
  <c r="N28" i="34"/>
  <c r="N27" i="34"/>
  <c r="N26" i="34"/>
  <c r="N16" i="34"/>
  <c r="N23" i="25"/>
  <c r="N22" i="25"/>
  <c r="N22" i="24"/>
  <c r="N21" i="24"/>
  <c r="N38" i="22"/>
  <c r="N35" i="22"/>
  <c r="N31" i="22"/>
  <c r="N30" i="22"/>
  <c r="N26" i="22"/>
  <c r="N25" i="22"/>
  <c r="N20" i="22"/>
  <c r="R116" i="34"/>
  <c r="P116" i="34"/>
  <c r="L116" i="34"/>
  <c r="J116" i="34"/>
  <c r="N39" i="22" l="1"/>
  <c r="N116" i="34"/>
  <c r="R87" i="34"/>
  <c r="P87" i="34"/>
  <c r="P118" i="34" s="1"/>
  <c r="N87" i="34"/>
  <c r="N118" i="34" s="1"/>
  <c r="L118" i="34"/>
  <c r="J118" i="34"/>
  <c r="R118" i="34" l="1"/>
  <c r="J26" i="25"/>
  <c r="L39" i="22" l="1"/>
  <c r="N31" i="5"/>
  <c r="N94" i="21" l="1"/>
  <c r="N69" i="21"/>
  <c r="N70" i="21"/>
  <c r="N71" i="21"/>
  <c r="N72" i="21"/>
  <c r="N73" i="21"/>
  <c r="N74" i="21"/>
  <c r="N75" i="21"/>
  <c r="N76" i="21"/>
  <c r="N77" i="21"/>
  <c r="N78" i="21"/>
  <c r="N79" i="21"/>
  <c r="N80" i="21"/>
  <c r="N81" i="21"/>
  <c r="N83" i="21"/>
  <c r="N17" i="21"/>
  <c r="N18" i="21"/>
  <c r="N19" i="21"/>
  <c r="N20" i="21"/>
  <c r="N21" i="21"/>
  <c r="N22" i="21"/>
  <c r="N23" i="21"/>
  <c r="N24" i="21"/>
  <c r="N25" i="21"/>
  <c r="N26" i="21"/>
  <c r="N27" i="21"/>
  <c r="N28" i="21"/>
  <c r="N29" i="21"/>
  <c r="N30" i="21"/>
  <c r="N31" i="21"/>
  <c r="N32" i="21"/>
  <c r="N34" i="21"/>
  <c r="N35" i="21"/>
  <c r="N36" i="21"/>
  <c r="N37" i="21"/>
  <c r="N38" i="21"/>
  <c r="N39" i="21"/>
  <c r="N40" i="21"/>
  <c r="N41" i="21"/>
  <c r="N42" i="21"/>
  <c r="N43" i="21"/>
  <c r="N44" i="21"/>
  <c r="N45" i="21"/>
  <c r="N46" i="21"/>
  <c r="N47" i="21"/>
  <c r="N48" i="21"/>
  <c r="N49" i="21"/>
  <c r="N50" i="21"/>
  <c r="N51" i="21"/>
  <c r="N52" i="21"/>
  <c r="N53" i="21"/>
  <c r="N54" i="21"/>
  <c r="N55" i="21"/>
  <c r="N56" i="21"/>
  <c r="N57" i="21"/>
  <c r="N58" i="21"/>
  <c r="N59" i="21"/>
  <c r="N60" i="21"/>
  <c r="N61" i="21"/>
  <c r="N62" i="21"/>
  <c r="N63" i="21"/>
  <c r="N64" i="21"/>
  <c r="N65" i="21"/>
  <c r="N66" i="21"/>
  <c r="N67" i="21"/>
  <c r="N68" i="21"/>
  <c r="N16" i="21"/>
  <c r="N118" i="20"/>
  <c r="N84" i="20"/>
  <c r="N83" i="20"/>
  <c r="N82" i="20"/>
  <c r="N81" i="20"/>
  <c r="N80" i="20"/>
  <c r="N79" i="20"/>
  <c r="N78" i="20"/>
  <c r="N77" i="20"/>
  <c r="N76" i="20"/>
  <c r="N75" i="20"/>
  <c r="N74" i="20"/>
  <c r="N73" i="20"/>
  <c r="N72" i="20"/>
  <c r="N71" i="20"/>
  <c r="N69" i="20"/>
  <c r="N68" i="20"/>
  <c r="N67" i="20"/>
  <c r="N66" i="20"/>
  <c r="N65" i="20"/>
  <c r="N64" i="20"/>
  <c r="N63" i="20"/>
  <c r="N61" i="20"/>
  <c r="N60" i="20"/>
  <c r="N59" i="20"/>
  <c r="N58" i="20"/>
  <c r="N57" i="20"/>
  <c r="N56" i="20"/>
  <c r="N55" i="20"/>
  <c r="N54" i="20"/>
  <c r="N53" i="20"/>
  <c r="N52" i="20"/>
  <c r="N51" i="20"/>
  <c r="N50" i="20"/>
  <c r="N49" i="20"/>
  <c r="N48" i="20"/>
  <c r="N47" i="20"/>
  <c r="N46" i="20"/>
  <c r="N45" i="20"/>
  <c r="N44" i="20"/>
  <c r="N43" i="20"/>
  <c r="N42" i="20"/>
  <c r="N41" i="20"/>
  <c r="N40" i="20"/>
  <c r="N39" i="20"/>
  <c r="N38" i="20"/>
  <c r="N37" i="20"/>
  <c r="N36" i="20"/>
  <c r="N35" i="20"/>
  <c r="N34" i="20"/>
  <c r="N33" i="20"/>
  <c r="N32" i="20"/>
  <c r="N31" i="20"/>
  <c r="N30" i="20"/>
  <c r="N29" i="20"/>
  <c r="N28" i="20"/>
  <c r="N27" i="20"/>
  <c r="N26" i="20"/>
  <c r="N25" i="20"/>
  <c r="N24" i="20"/>
  <c r="N23" i="20"/>
  <c r="N22" i="20"/>
  <c r="N21" i="20"/>
  <c r="N16" i="20"/>
  <c r="N145" i="19"/>
  <c r="N143" i="19"/>
  <c r="N142" i="19"/>
  <c r="N141" i="19"/>
  <c r="N140" i="19"/>
  <c r="N139" i="19"/>
  <c r="N138" i="19"/>
  <c r="N137" i="19"/>
  <c r="N136" i="19"/>
  <c r="N135" i="19"/>
  <c r="N134" i="19"/>
  <c r="N133" i="19"/>
  <c r="N132" i="19"/>
  <c r="N110" i="19"/>
  <c r="N109" i="19"/>
  <c r="N108" i="19"/>
  <c r="N107" i="19"/>
  <c r="N106" i="19"/>
  <c r="N105" i="19"/>
  <c r="N104" i="19"/>
  <c r="N103" i="19"/>
  <c r="N102" i="19"/>
  <c r="N101" i="19"/>
  <c r="N100" i="19"/>
  <c r="N99" i="19"/>
  <c r="N98" i="19"/>
  <c r="N97" i="19"/>
  <c r="N96" i="19"/>
  <c r="N95" i="19"/>
  <c r="N94" i="19"/>
  <c r="N93" i="19"/>
  <c r="N92" i="19"/>
  <c r="N91" i="19"/>
  <c r="N90" i="19"/>
  <c r="N88" i="19"/>
  <c r="N86" i="19"/>
  <c r="N85" i="19"/>
  <c r="N84" i="19"/>
  <c r="N83" i="19"/>
  <c r="N81" i="19"/>
  <c r="N80" i="19"/>
  <c r="N79" i="19"/>
  <c r="N78" i="19"/>
  <c r="N77" i="19"/>
  <c r="N76" i="19"/>
  <c r="N75" i="19"/>
  <c r="N74" i="19"/>
  <c r="N73" i="19"/>
  <c r="N72" i="19"/>
  <c r="N71" i="19"/>
  <c r="N70" i="19"/>
  <c r="N69" i="19"/>
  <c r="N68" i="19"/>
  <c r="N65" i="19"/>
  <c r="N64" i="19"/>
  <c r="N63" i="19"/>
  <c r="N62" i="19"/>
  <c r="N61" i="19"/>
  <c r="N60" i="19"/>
  <c r="N59" i="19"/>
  <c r="N58" i="19"/>
  <c r="N57" i="19"/>
  <c r="N56" i="19"/>
  <c r="N55" i="19"/>
  <c r="N54" i="19"/>
  <c r="N53" i="19"/>
  <c r="N52" i="19"/>
  <c r="N51" i="19"/>
  <c r="N50" i="19"/>
  <c r="N48" i="19"/>
  <c r="N47" i="19"/>
  <c r="N46" i="19"/>
  <c r="N45" i="19"/>
  <c r="N44" i="19"/>
  <c r="N43" i="19"/>
  <c r="N42" i="19"/>
  <c r="N35" i="19"/>
  <c r="N28" i="19"/>
  <c r="N26" i="19"/>
  <c r="N29" i="19"/>
  <c r="N22" i="19"/>
  <c r="N21" i="19"/>
  <c r="N20" i="19"/>
  <c r="N19" i="19"/>
  <c r="N18" i="19"/>
  <c r="N147" i="18"/>
  <c r="N146" i="18"/>
  <c r="N145" i="18"/>
  <c r="N144" i="18"/>
  <c r="N143" i="18"/>
  <c r="N142" i="18"/>
  <c r="N141" i="18"/>
  <c r="N140" i="18"/>
  <c r="N139" i="18"/>
  <c r="N137" i="18"/>
  <c r="N136" i="18"/>
  <c r="N135" i="18"/>
  <c r="N134" i="18"/>
  <c r="N113" i="18"/>
  <c r="N111" i="18"/>
  <c r="N110" i="18"/>
  <c r="N109" i="18"/>
  <c r="N108" i="18"/>
  <c r="N107" i="18"/>
  <c r="N106" i="18"/>
  <c r="N105" i="18"/>
  <c r="N104" i="18"/>
  <c r="N103" i="18"/>
  <c r="N102" i="18"/>
  <c r="N101" i="18"/>
  <c r="N100" i="18"/>
  <c r="N99" i="18"/>
  <c r="N98" i="18"/>
  <c r="N97" i="18"/>
  <c r="N96" i="18"/>
  <c r="N95" i="18"/>
  <c r="N94" i="18"/>
  <c r="N93" i="18"/>
  <c r="N92" i="18"/>
  <c r="N91" i="18"/>
  <c r="N90" i="18"/>
  <c r="N89" i="18"/>
  <c r="N88" i="18"/>
  <c r="N87" i="18"/>
  <c r="N86" i="18"/>
  <c r="N85" i="18"/>
  <c r="N84" i="18"/>
  <c r="N83" i="18"/>
  <c r="N82" i="18"/>
  <c r="N81" i="18"/>
  <c r="N80" i="18"/>
  <c r="N79" i="18"/>
  <c r="N78" i="18"/>
  <c r="N77" i="18"/>
  <c r="N76" i="18"/>
  <c r="N75" i="18"/>
  <c r="N74" i="18"/>
  <c r="N73" i="18"/>
  <c r="N72" i="18"/>
  <c r="N71" i="18"/>
  <c r="N70" i="18"/>
  <c r="N69" i="18"/>
  <c r="N68" i="18"/>
  <c r="N66" i="18"/>
  <c r="N65" i="18"/>
  <c r="N64" i="18"/>
  <c r="N63" i="18"/>
  <c r="N62" i="18"/>
  <c r="N61" i="18"/>
  <c r="N60" i="18"/>
  <c r="N59" i="18"/>
  <c r="N58" i="18"/>
  <c r="N57" i="18"/>
  <c r="N56" i="18"/>
  <c r="N55" i="18"/>
  <c r="N54" i="18"/>
  <c r="N53" i="18"/>
  <c r="N52" i="18"/>
  <c r="N51" i="18"/>
  <c r="N49" i="18"/>
  <c r="N48" i="18"/>
  <c r="N47" i="18"/>
  <c r="N46" i="18"/>
  <c r="N41" i="18"/>
  <c r="N40" i="18"/>
  <c r="N39" i="18"/>
  <c r="N38" i="18"/>
  <c r="N37" i="18"/>
  <c r="N36" i="18"/>
  <c r="N35" i="18"/>
  <c r="N34" i="18"/>
  <c r="N31" i="18"/>
  <c r="N32" i="18"/>
  <c r="N30" i="18"/>
  <c r="N29" i="18"/>
  <c r="N28" i="18"/>
  <c r="N27" i="18"/>
  <c r="N26" i="18"/>
  <c r="N25" i="18"/>
  <c r="N33" i="18"/>
  <c r="N21" i="18"/>
  <c r="N20" i="18"/>
  <c r="N19" i="18"/>
  <c r="N18" i="18"/>
  <c r="N17" i="18"/>
  <c r="N16" i="18"/>
  <c r="N111" i="17"/>
  <c r="N110" i="17"/>
  <c r="N109" i="17"/>
  <c r="N108" i="17"/>
  <c r="N107" i="17"/>
  <c r="N106" i="17"/>
  <c r="N105" i="17"/>
  <c r="N104" i="17"/>
  <c r="N103" i="17"/>
  <c r="N102" i="17"/>
  <c r="N101" i="17"/>
  <c r="N100" i="17"/>
  <c r="N99" i="17"/>
  <c r="N98" i="17"/>
  <c r="N97" i="17"/>
  <c r="N96" i="17"/>
  <c r="N95" i="17"/>
  <c r="N94" i="17"/>
  <c r="N93" i="17"/>
  <c r="N92" i="17"/>
  <c r="N91" i="17"/>
  <c r="N90" i="17"/>
  <c r="N89" i="17"/>
  <c r="N88" i="17"/>
  <c r="N87" i="17"/>
  <c r="N86" i="17"/>
  <c r="N85" i="17"/>
  <c r="N84" i="17"/>
  <c r="N83" i="17"/>
  <c r="N82" i="17"/>
  <c r="N81" i="17"/>
  <c r="N80" i="17"/>
  <c r="N79" i="17"/>
  <c r="N78" i="17"/>
  <c r="N77" i="17"/>
  <c r="N76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63" i="17"/>
  <c r="N62" i="17"/>
  <c r="N61" i="17"/>
  <c r="N60" i="17"/>
  <c r="N59" i="17"/>
  <c r="N58" i="17"/>
  <c r="N57" i="17"/>
  <c r="N56" i="17"/>
  <c r="N55" i="17"/>
  <c r="N54" i="17"/>
  <c r="N53" i="17"/>
  <c r="N52" i="17"/>
  <c r="N51" i="17"/>
  <c r="N50" i="17"/>
  <c r="N48" i="17"/>
  <c r="N47" i="17"/>
  <c r="N46" i="17"/>
  <c r="N45" i="17"/>
  <c r="N40" i="17"/>
  <c r="N39" i="17"/>
  <c r="N38" i="17"/>
  <c r="N37" i="17"/>
  <c r="N36" i="17"/>
  <c r="N35" i="17"/>
  <c r="N34" i="17"/>
  <c r="N33" i="17"/>
  <c r="N31" i="17"/>
  <c r="N29" i="17"/>
  <c r="N28" i="17"/>
  <c r="N27" i="17"/>
  <c r="N26" i="17"/>
  <c r="N25" i="17"/>
  <c r="N24" i="17"/>
  <c r="N32" i="17"/>
  <c r="N21" i="17"/>
  <c r="N20" i="17"/>
  <c r="N19" i="17"/>
  <c r="N18" i="17"/>
  <c r="N16" i="17"/>
  <c r="N111" i="16"/>
  <c r="N110" i="16"/>
  <c r="N109" i="16"/>
  <c r="N108" i="16"/>
  <c r="N107" i="16"/>
  <c r="N106" i="16"/>
  <c r="N105" i="16"/>
  <c r="N104" i="16"/>
  <c r="N103" i="16"/>
  <c r="N102" i="16"/>
  <c r="N101" i="16"/>
  <c r="N100" i="16"/>
  <c r="N99" i="16"/>
  <c r="N98" i="16"/>
  <c r="N97" i="16"/>
  <c r="N96" i="16"/>
  <c r="N95" i="16"/>
  <c r="N94" i="16"/>
  <c r="N93" i="16"/>
  <c r="N92" i="16"/>
  <c r="N91" i="16"/>
  <c r="N90" i="16"/>
  <c r="N89" i="16"/>
  <c r="N88" i="16"/>
  <c r="N87" i="16"/>
  <c r="N86" i="16"/>
  <c r="N85" i="16"/>
  <c r="N84" i="16"/>
  <c r="N83" i="16"/>
  <c r="N82" i="16"/>
  <c r="N81" i="16"/>
  <c r="N80" i="16"/>
  <c r="N79" i="16"/>
  <c r="N78" i="16"/>
  <c r="N77" i="16"/>
  <c r="N76" i="16"/>
  <c r="N75" i="16"/>
  <c r="N74" i="16"/>
  <c r="N73" i="16"/>
  <c r="N72" i="16"/>
  <c r="N71" i="16"/>
  <c r="N70" i="16"/>
  <c r="N69" i="16"/>
  <c r="N68" i="16"/>
  <c r="N67" i="16"/>
  <c r="N66" i="16"/>
  <c r="N65" i="16"/>
  <c r="N64" i="16"/>
  <c r="N63" i="16"/>
  <c r="N61" i="16"/>
  <c r="N60" i="16"/>
  <c r="N59" i="16"/>
  <c r="N58" i="16"/>
  <c r="N57" i="16"/>
  <c r="N56" i="16"/>
  <c r="N55" i="16"/>
  <c r="N54" i="16"/>
  <c r="N53" i="16"/>
  <c r="N52" i="16"/>
  <c r="N51" i="16"/>
  <c r="N50" i="16"/>
  <c r="N48" i="16"/>
  <c r="N47" i="16"/>
  <c r="N46" i="16"/>
  <c r="N45" i="16"/>
  <c r="N40" i="16"/>
  <c r="N39" i="16"/>
  <c r="N38" i="16"/>
  <c r="N37" i="16"/>
  <c r="N36" i="16"/>
  <c r="N35" i="16"/>
  <c r="N34" i="16"/>
  <c r="N33" i="16"/>
  <c r="N30" i="16"/>
  <c r="N31" i="16"/>
  <c r="N29" i="16"/>
  <c r="N28" i="16"/>
  <c r="N27" i="16"/>
  <c r="N26" i="16"/>
  <c r="N25" i="16"/>
  <c r="N24" i="16"/>
  <c r="N32" i="16"/>
  <c r="N21" i="16"/>
  <c r="N20" i="16"/>
  <c r="N19" i="16"/>
  <c r="N18" i="16"/>
  <c r="N17" i="16"/>
  <c r="N16" i="16"/>
  <c r="N147" i="15"/>
  <c r="N145" i="15"/>
  <c r="N144" i="15"/>
  <c r="N143" i="15"/>
  <c r="N136" i="15"/>
  <c r="N142" i="15"/>
  <c r="N141" i="15"/>
  <c r="N140" i="15"/>
  <c r="N139" i="15"/>
  <c r="N113" i="15"/>
  <c r="N111" i="15"/>
  <c r="N110" i="15"/>
  <c r="N109" i="15"/>
  <c r="N108" i="15"/>
  <c r="N107" i="15"/>
  <c r="N106" i="15"/>
  <c r="N104" i="15"/>
  <c r="N103" i="15"/>
  <c r="N102" i="15"/>
  <c r="N101" i="15"/>
  <c r="N100" i="15"/>
  <c r="N99" i="15"/>
  <c r="N98" i="15"/>
  <c r="N97" i="15"/>
  <c r="N96" i="15"/>
  <c r="N95" i="15"/>
  <c r="N94" i="15"/>
  <c r="N93" i="15"/>
  <c r="N92" i="15"/>
  <c r="N91" i="15"/>
  <c r="N90" i="15"/>
  <c r="N89" i="15"/>
  <c r="N88" i="15"/>
  <c r="N87" i="15"/>
  <c r="N86" i="15"/>
  <c r="N85" i="15"/>
  <c r="N84" i="15"/>
  <c r="N83" i="15"/>
  <c r="N82" i="15"/>
  <c r="N81" i="15"/>
  <c r="N80" i="15"/>
  <c r="N79" i="15"/>
  <c r="N78" i="15"/>
  <c r="N77" i="15"/>
  <c r="N76" i="15"/>
  <c r="N75" i="15"/>
  <c r="N74" i="15"/>
  <c r="N73" i="15"/>
  <c r="N72" i="15"/>
  <c r="N71" i="15"/>
  <c r="N62" i="15"/>
  <c r="N61" i="15"/>
  <c r="N60" i="15"/>
  <c r="N59" i="15"/>
  <c r="N58" i="15"/>
  <c r="N57" i="15"/>
  <c r="N52" i="15"/>
  <c r="N51" i="15"/>
  <c r="N50" i="15"/>
  <c r="N48" i="15"/>
  <c r="N47" i="15"/>
  <c r="N46" i="15"/>
  <c r="N45" i="15"/>
  <c r="N40" i="15"/>
  <c r="N36" i="15"/>
  <c r="N35" i="15"/>
  <c r="N34" i="15"/>
  <c r="N31" i="15"/>
  <c r="N29" i="15"/>
  <c r="N28" i="15"/>
  <c r="N27" i="15"/>
  <c r="N26" i="15"/>
  <c r="N25" i="15"/>
  <c r="N24" i="15"/>
  <c r="N32" i="15"/>
  <c r="N21" i="15"/>
  <c r="N20" i="15"/>
  <c r="N19" i="15"/>
  <c r="N18" i="15"/>
  <c r="N23" i="14"/>
  <c r="N121" i="13"/>
  <c r="P113" i="13"/>
  <c r="L113" i="13"/>
  <c r="P42" i="13"/>
  <c r="L42" i="13"/>
  <c r="N148" i="19" l="1"/>
  <c r="N136" i="13"/>
  <c r="N134" i="13"/>
  <c r="N133" i="13"/>
  <c r="N112" i="13"/>
  <c r="N111" i="13"/>
  <c r="N110" i="13"/>
  <c r="N109" i="13"/>
  <c r="N108" i="13"/>
  <c r="N107" i="13"/>
  <c r="N106" i="13"/>
  <c r="N105" i="13"/>
  <c r="N104" i="13"/>
  <c r="N103" i="13"/>
  <c r="N102" i="13"/>
  <c r="N101" i="13"/>
  <c r="N100" i="13"/>
  <c r="N99" i="13"/>
  <c r="N98" i="13"/>
  <c r="N97" i="13"/>
  <c r="N96" i="13"/>
  <c r="N95" i="13"/>
  <c r="N94" i="13"/>
  <c r="N93" i="13"/>
  <c r="N92" i="13"/>
  <c r="N91" i="13"/>
  <c r="N90" i="13"/>
  <c r="N89" i="13"/>
  <c r="N88" i="13"/>
  <c r="N87" i="13"/>
  <c r="N86" i="13"/>
  <c r="N85" i="13"/>
  <c r="N84" i="13"/>
  <c r="N83" i="13"/>
  <c r="N82" i="13"/>
  <c r="N81" i="13"/>
  <c r="N80" i="13"/>
  <c r="N79" i="13"/>
  <c r="N78" i="13"/>
  <c r="N77" i="13"/>
  <c r="N76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63" i="13"/>
  <c r="N62" i="13"/>
  <c r="N61" i="13"/>
  <c r="N60" i="13"/>
  <c r="N59" i="13"/>
  <c r="N58" i="13"/>
  <c r="N57" i="13"/>
  <c r="N56" i="13"/>
  <c r="N55" i="13"/>
  <c r="N54" i="13"/>
  <c r="N53" i="13"/>
  <c r="N52" i="13"/>
  <c r="N51" i="13"/>
  <c r="N50" i="13"/>
  <c r="N48" i="13"/>
  <c r="N47" i="13"/>
  <c r="N46" i="13"/>
  <c r="N45" i="13"/>
  <c r="N40" i="13"/>
  <c r="N36" i="13"/>
  <c r="N35" i="13"/>
  <c r="N34" i="13"/>
  <c r="N33" i="13"/>
  <c r="N30" i="13"/>
  <c r="N31" i="13"/>
  <c r="N29" i="13"/>
  <c r="N28" i="13"/>
  <c r="N27" i="13"/>
  <c r="N26" i="13"/>
  <c r="N25" i="13"/>
  <c r="N24" i="13"/>
  <c r="N32" i="13"/>
  <c r="N21" i="13"/>
  <c r="N20" i="13"/>
  <c r="N19" i="13"/>
  <c r="N18" i="13"/>
  <c r="N17" i="13"/>
  <c r="N16" i="13"/>
  <c r="N39" i="12"/>
  <c r="N38" i="12"/>
  <c r="N37" i="12"/>
  <c r="N17" i="12"/>
  <c r="N136" i="11"/>
  <c r="N135" i="11"/>
  <c r="N134" i="11"/>
  <c r="N113" i="11"/>
  <c r="N111" i="11"/>
  <c r="N110" i="11"/>
  <c r="N109" i="11"/>
  <c r="N108" i="11"/>
  <c r="N107" i="11"/>
  <c r="N106" i="11"/>
  <c r="N105" i="11"/>
  <c r="N104" i="11"/>
  <c r="N103" i="11"/>
  <c r="N102" i="11"/>
  <c r="N101" i="11"/>
  <c r="N100" i="11"/>
  <c r="N99" i="11"/>
  <c r="N98" i="11"/>
  <c r="N97" i="11"/>
  <c r="N96" i="11"/>
  <c r="N95" i="11"/>
  <c r="N94" i="11"/>
  <c r="N93" i="11"/>
  <c r="N92" i="11"/>
  <c r="N91" i="11"/>
  <c r="N90" i="11"/>
  <c r="N89" i="11"/>
  <c r="N88" i="11"/>
  <c r="N87" i="11"/>
  <c r="N86" i="11"/>
  <c r="N85" i="11"/>
  <c r="N84" i="11"/>
  <c r="N83" i="11"/>
  <c r="N82" i="11"/>
  <c r="N81" i="11"/>
  <c r="N80" i="11"/>
  <c r="N79" i="11"/>
  <c r="N78" i="11"/>
  <c r="N77" i="11"/>
  <c r="N76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63" i="11"/>
  <c r="N61" i="11"/>
  <c r="N60" i="11"/>
  <c r="N59" i="11"/>
  <c r="N58" i="11"/>
  <c r="N57" i="11"/>
  <c r="N56" i="11"/>
  <c r="N55" i="11"/>
  <c r="N54" i="11"/>
  <c r="N53" i="11"/>
  <c r="N52" i="11"/>
  <c r="N51" i="11"/>
  <c r="N50" i="11"/>
  <c r="N48" i="11"/>
  <c r="N47" i="11"/>
  <c r="N46" i="11"/>
  <c r="N45" i="11"/>
  <c r="N40" i="11"/>
  <c r="N36" i="11"/>
  <c r="N35" i="11"/>
  <c r="N34" i="11"/>
  <c r="N33" i="11"/>
  <c r="N30" i="11"/>
  <c r="N31" i="11"/>
  <c r="N29" i="11"/>
  <c r="N28" i="11"/>
  <c r="N27" i="11"/>
  <c r="N26" i="11"/>
  <c r="N25" i="11"/>
  <c r="N24" i="11"/>
  <c r="N32" i="11"/>
  <c r="N21" i="11"/>
  <c r="N20" i="11"/>
  <c r="N19" i="11"/>
  <c r="N18" i="11"/>
  <c r="N17" i="11"/>
  <c r="N16" i="11"/>
  <c r="N133" i="10"/>
  <c r="N146" i="10"/>
  <c r="N144" i="10"/>
  <c r="N143" i="10"/>
  <c r="N142" i="10"/>
  <c r="N141" i="10"/>
  <c r="N140" i="10"/>
  <c r="N139" i="10"/>
  <c r="N138" i="10"/>
  <c r="N137" i="10"/>
  <c r="N136" i="10"/>
  <c r="N135" i="10"/>
  <c r="N134" i="10"/>
  <c r="N118" i="10"/>
  <c r="N117" i="10"/>
  <c r="N116" i="10"/>
  <c r="N112" i="10"/>
  <c r="N110" i="10"/>
  <c r="N109" i="10"/>
  <c r="N108" i="10"/>
  <c r="N107" i="10"/>
  <c r="N106" i="10"/>
  <c r="N105" i="10"/>
  <c r="N104" i="10"/>
  <c r="N103" i="10"/>
  <c r="N102" i="10"/>
  <c r="N101" i="10"/>
  <c r="N100" i="10"/>
  <c r="N99" i="10"/>
  <c r="N98" i="10"/>
  <c r="N97" i="10"/>
  <c r="N96" i="10"/>
  <c r="N95" i="10"/>
  <c r="N94" i="10"/>
  <c r="N93" i="10"/>
  <c r="N92" i="10"/>
  <c r="N91" i="10"/>
  <c r="N90" i="10"/>
  <c r="N89" i="10"/>
  <c r="N88" i="10"/>
  <c r="N87" i="10"/>
  <c r="N86" i="10"/>
  <c r="N85" i="10"/>
  <c r="N84" i="10"/>
  <c r="N83" i="10"/>
  <c r="N82" i="10"/>
  <c r="N81" i="10"/>
  <c r="N80" i="10"/>
  <c r="N79" i="10"/>
  <c r="N78" i="10"/>
  <c r="N77" i="10"/>
  <c r="N76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8" i="10"/>
  <c r="N47" i="10"/>
  <c r="N46" i="10"/>
  <c r="N45" i="10"/>
  <c r="N40" i="10"/>
  <c r="N36" i="10"/>
  <c r="N35" i="10"/>
  <c r="N34" i="10"/>
  <c r="N33" i="10"/>
  <c r="N30" i="10"/>
  <c r="N31" i="10"/>
  <c r="N28" i="10"/>
  <c r="N27" i="10"/>
  <c r="N26" i="10"/>
  <c r="N25" i="10"/>
  <c r="N24" i="10"/>
  <c r="N21" i="10"/>
  <c r="N20" i="10"/>
  <c r="N19" i="10"/>
  <c r="N18" i="10"/>
  <c r="N17" i="10"/>
  <c r="N16" i="10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49" i="7"/>
  <c r="N48" i="7"/>
  <c r="N47" i="7"/>
  <c r="N46" i="7"/>
  <c r="N45" i="7"/>
  <c r="N40" i="7"/>
  <c r="N36" i="7"/>
  <c r="N35" i="7"/>
  <c r="N34" i="7"/>
  <c r="N33" i="7"/>
  <c r="N30" i="7"/>
  <c r="N31" i="7"/>
  <c r="N29" i="7"/>
  <c r="N28" i="7"/>
  <c r="N27" i="7"/>
  <c r="N26" i="7"/>
  <c r="N25" i="7"/>
  <c r="N24" i="7"/>
  <c r="N32" i="7"/>
  <c r="N21" i="7"/>
  <c r="N20" i="7"/>
  <c r="N19" i="7"/>
  <c r="N18" i="7"/>
  <c r="N17" i="7"/>
  <c r="N148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0" i="6"/>
  <c r="N49" i="6"/>
  <c r="N48" i="6"/>
  <c r="N47" i="6"/>
  <c r="N41" i="6"/>
  <c r="N40" i="6"/>
  <c r="N39" i="6"/>
  <c r="N38" i="6"/>
  <c r="N37" i="6"/>
  <c r="N36" i="6"/>
  <c r="N35" i="6"/>
  <c r="N34" i="6"/>
  <c r="N30" i="6"/>
  <c r="N29" i="6"/>
  <c r="N28" i="6"/>
  <c r="N27" i="6"/>
  <c r="N26" i="6"/>
  <c r="N25" i="6"/>
  <c r="N33" i="6"/>
  <c r="N22" i="6"/>
  <c r="N21" i="6"/>
  <c r="N20" i="6"/>
  <c r="N19" i="6"/>
  <c r="N18" i="6"/>
  <c r="N17" i="6"/>
  <c r="N133" i="5"/>
  <c r="N112" i="5"/>
  <c r="N111" i="5"/>
  <c r="N110" i="5"/>
  <c r="N109" i="5"/>
  <c r="N108" i="5"/>
  <c r="N107" i="5"/>
  <c r="N106" i="5"/>
  <c r="N105" i="5"/>
  <c r="N104" i="5"/>
  <c r="N103" i="5"/>
  <c r="N102" i="5"/>
  <c r="N101" i="5"/>
  <c r="N100" i="5"/>
  <c r="N99" i="5"/>
  <c r="N98" i="5"/>
  <c r="N97" i="5"/>
  <c r="N96" i="5"/>
  <c r="N95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8" i="5"/>
  <c r="N47" i="5"/>
  <c r="N46" i="5"/>
  <c r="N45" i="5"/>
  <c r="N40" i="5"/>
  <c r="N39" i="5"/>
  <c r="N38" i="5"/>
  <c r="N37" i="5"/>
  <c r="N36" i="5"/>
  <c r="N35" i="5"/>
  <c r="N34" i="5"/>
  <c r="N33" i="5"/>
  <c r="N30" i="5"/>
  <c r="N29" i="5"/>
  <c r="N28" i="5"/>
  <c r="N27" i="5"/>
  <c r="N26" i="5"/>
  <c r="N25" i="5"/>
  <c r="N24" i="5"/>
  <c r="N32" i="5"/>
  <c r="N21" i="5"/>
  <c r="N20" i="5"/>
  <c r="N19" i="5"/>
  <c r="N18" i="5"/>
  <c r="N17" i="5"/>
  <c r="N16" i="5"/>
  <c r="N146" i="4"/>
  <c r="N145" i="4"/>
  <c r="N144" i="4"/>
  <c r="N143" i="4"/>
  <c r="N142" i="4"/>
  <c r="N141" i="4"/>
  <c r="N140" i="4"/>
  <c r="N139" i="4"/>
  <c r="N138" i="4"/>
  <c r="N137" i="4"/>
  <c r="N136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68" i="4"/>
  <c r="N67" i="4"/>
  <c r="N66" i="4"/>
  <c r="N65" i="4"/>
  <c r="N64" i="4"/>
  <c r="N63" i="4"/>
  <c r="N62" i="4"/>
  <c r="N60" i="4"/>
  <c r="N59" i="4"/>
  <c r="N58" i="4"/>
  <c r="N57" i="4"/>
  <c r="N56" i="4"/>
  <c r="N55" i="4"/>
  <c r="N54" i="4"/>
  <c r="N53" i="4"/>
  <c r="N52" i="4"/>
  <c r="N51" i="4"/>
  <c r="N50" i="4"/>
  <c r="N49" i="4"/>
  <c r="N47" i="4"/>
  <c r="N46" i="4"/>
  <c r="N45" i="4"/>
  <c r="N44" i="4"/>
  <c r="N39" i="4"/>
  <c r="N38" i="4"/>
  <c r="N37" i="4"/>
  <c r="N36" i="4"/>
  <c r="N35" i="4"/>
  <c r="N34" i="4"/>
  <c r="N33" i="4"/>
  <c r="N32" i="4"/>
  <c r="N29" i="4"/>
  <c r="N30" i="4"/>
  <c r="N28" i="4"/>
  <c r="N27" i="4"/>
  <c r="N26" i="4"/>
  <c r="N25" i="4"/>
  <c r="N24" i="4"/>
  <c r="N23" i="4"/>
  <c r="N31" i="4"/>
  <c r="N20" i="4"/>
  <c r="N19" i="4"/>
  <c r="N18" i="4"/>
  <c r="N17" i="4"/>
  <c r="N16" i="4"/>
  <c r="N15" i="4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5" i="3"/>
  <c r="N74" i="3"/>
  <c r="N73" i="3"/>
  <c r="N72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7" i="3"/>
  <c r="N46" i="3"/>
  <c r="N45" i="3"/>
  <c r="N40" i="3"/>
  <c r="N39" i="3"/>
  <c r="N38" i="3"/>
  <c r="N37" i="3"/>
  <c r="N36" i="3"/>
  <c r="N35" i="3"/>
  <c r="N34" i="3"/>
  <c r="N33" i="3"/>
  <c r="N30" i="3"/>
  <c r="N31" i="3"/>
  <c r="N29" i="3"/>
  <c r="N28" i="3"/>
  <c r="N27" i="3"/>
  <c r="N26" i="3"/>
  <c r="N25" i="3"/>
  <c r="N24" i="3"/>
  <c r="N32" i="3"/>
  <c r="N21" i="3"/>
  <c r="N20" i="3"/>
  <c r="N19" i="3"/>
  <c r="N18" i="3"/>
  <c r="N16" i="3"/>
  <c r="N145" i="2"/>
  <c r="N144" i="2"/>
  <c r="N143" i="2"/>
  <c r="N142" i="2"/>
  <c r="N141" i="2"/>
  <c r="N140" i="2"/>
  <c r="N139" i="2"/>
  <c r="N138" i="2"/>
  <c r="N137" i="2"/>
  <c r="N136" i="2"/>
  <c r="N135" i="2"/>
  <c r="N134" i="2"/>
  <c r="N111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8" i="2"/>
  <c r="N47" i="2"/>
  <c r="N45" i="2"/>
  <c r="N22" i="2"/>
  <c r="N23" i="2"/>
  <c r="N32" i="2"/>
  <c r="N24" i="2"/>
  <c r="N25" i="2"/>
  <c r="N26" i="2"/>
  <c r="N27" i="2"/>
  <c r="N28" i="2"/>
  <c r="N29" i="2"/>
  <c r="N31" i="2"/>
  <c r="N30" i="2"/>
  <c r="N33" i="2"/>
  <c r="N34" i="2"/>
  <c r="N35" i="2"/>
  <c r="N36" i="2"/>
  <c r="N37" i="2"/>
  <c r="N38" i="2"/>
  <c r="N39" i="2"/>
  <c r="N17" i="2"/>
  <c r="N18" i="2"/>
  <c r="N19" i="2"/>
  <c r="N20" i="2"/>
  <c r="N21" i="2"/>
  <c r="N16" i="2"/>
  <c r="N17" i="1"/>
  <c r="N18" i="1"/>
  <c r="N19" i="1"/>
  <c r="N20" i="1"/>
  <c r="N21" i="1"/>
  <c r="N22" i="1"/>
  <c r="N27" i="1"/>
  <c r="N24" i="1"/>
  <c r="N26" i="1"/>
  <c r="N25" i="1"/>
  <c r="N28" i="1"/>
  <c r="N29" i="1"/>
  <c r="N30" i="1"/>
  <c r="N31" i="1"/>
  <c r="N32" i="1"/>
  <c r="N33" i="1"/>
  <c r="R39" i="22"/>
  <c r="N113" i="13" l="1"/>
  <c r="N42" i="13"/>
  <c r="U32" i="4" l="1"/>
  <c r="U15" i="4"/>
  <c r="R41" i="4" l="1"/>
  <c r="R38" i="19"/>
  <c r="U63" i="4" l="1"/>
  <c r="R149" i="4"/>
  <c r="R112" i="4"/>
  <c r="R151" i="4" l="1"/>
  <c r="R150" i="18"/>
  <c r="R114" i="18"/>
  <c r="R150" i="11"/>
  <c r="R114" i="11"/>
  <c r="R147" i="7"/>
  <c r="R112" i="7"/>
  <c r="R121" i="20"/>
  <c r="R149" i="13"/>
  <c r="R113" i="13"/>
  <c r="R124" i="10"/>
  <c r="R113" i="10"/>
  <c r="R149" i="5"/>
  <c r="R113" i="5"/>
  <c r="R148" i="3"/>
  <c r="R112" i="3"/>
  <c r="R151" i="6"/>
  <c r="R114" i="6"/>
  <c r="R112" i="17"/>
  <c r="R112" i="16"/>
  <c r="R148" i="2"/>
  <c r="R112" i="2"/>
  <c r="R148" i="19"/>
  <c r="R114" i="15"/>
  <c r="R81" i="1"/>
  <c r="P148" i="19"/>
  <c r="N49" i="19"/>
  <c r="N36" i="19"/>
  <c r="N33" i="19"/>
  <c r="N32" i="19"/>
  <c r="N31" i="19"/>
  <c r="N30" i="19"/>
  <c r="N27" i="19"/>
  <c r="N25" i="19"/>
  <c r="N17" i="19"/>
  <c r="Q83" i="14" l="1"/>
  <c r="O83" i="14"/>
  <c r="M83" i="14"/>
  <c r="R43" i="18"/>
  <c r="J28" i="25"/>
  <c r="P121" i="20"/>
  <c r="P150" i="18"/>
  <c r="P42" i="17"/>
  <c r="N33" i="15"/>
  <c r="N30" i="15"/>
  <c r="N16" i="15"/>
  <c r="P151" i="6"/>
  <c r="P149" i="5"/>
  <c r="P148" i="3"/>
  <c r="N112" i="3"/>
  <c r="P42" i="3"/>
  <c r="P148" i="2"/>
  <c r="N112" i="2"/>
  <c r="N41" i="22"/>
  <c r="P147" i="7"/>
  <c r="N147" i="7"/>
  <c r="L147" i="7"/>
  <c r="J147" i="7"/>
  <c r="N149" i="4"/>
  <c r="N121" i="20"/>
  <c r="L19" i="27"/>
  <c r="N150" i="18"/>
  <c r="N151" i="6"/>
  <c r="P150" i="15"/>
  <c r="L150" i="15"/>
  <c r="J150" i="15"/>
  <c r="N150" i="15"/>
  <c r="R149" i="10"/>
  <c r="P149" i="10"/>
  <c r="J149" i="10"/>
  <c r="L149" i="10"/>
  <c r="N149" i="10"/>
  <c r="N148" i="3" l="1"/>
  <c r="N148" i="2" l="1"/>
  <c r="L112" i="7"/>
  <c r="J112" i="7" l="1"/>
  <c r="J42" i="7"/>
  <c r="R84" i="21"/>
  <c r="P84" i="21"/>
  <c r="N84" i="21"/>
  <c r="L84" i="21"/>
  <c r="J84" i="21"/>
  <c r="J85" i="20"/>
  <c r="R85" i="20"/>
  <c r="R123" i="20" s="1"/>
  <c r="P85" i="20"/>
  <c r="P123" i="20" s="1"/>
  <c r="N85" i="20"/>
  <c r="N123" i="20" s="1"/>
  <c r="L85" i="20"/>
  <c r="R111" i="19"/>
  <c r="P111" i="19"/>
  <c r="N111" i="19"/>
  <c r="L111" i="19"/>
  <c r="P114" i="18"/>
  <c r="N114" i="18"/>
  <c r="L114" i="18"/>
  <c r="J114" i="18"/>
  <c r="P112" i="17"/>
  <c r="N112" i="17"/>
  <c r="L112" i="17"/>
  <c r="J112" i="17"/>
  <c r="P112" i="16"/>
  <c r="N112" i="16"/>
  <c r="L112" i="16"/>
  <c r="J112" i="16"/>
  <c r="P114" i="15"/>
  <c r="N114" i="15"/>
  <c r="L114" i="15"/>
  <c r="J114" i="15"/>
  <c r="R47" i="14"/>
  <c r="P47" i="14"/>
  <c r="N47" i="14"/>
  <c r="L47" i="14"/>
  <c r="J113" i="13"/>
  <c r="R19" i="12"/>
  <c r="P19" i="12"/>
  <c r="N19" i="12"/>
  <c r="L19" i="12"/>
  <c r="J30" i="12"/>
  <c r="P114" i="11"/>
  <c r="N114" i="11"/>
  <c r="L114" i="11"/>
  <c r="J114" i="11"/>
  <c r="P113" i="10"/>
  <c r="N113" i="10"/>
  <c r="L113" i="10"/>
  <c r="J113" i="10"/>
  <c r="P112" i="7"/>
  <c r="N112" i="7"/>
  <c r="P114" i="6"/>
  <c r="N114" i="6"/>
  <c r="L114" i="6"/>
  <c r="J114" i="6"/>
  <c r="P113" i="5"/>
  <c r="N113" i="5"/>
  <c r="L113" i="5"/>
  <c r="J113" i="5"/>
  <c r="P112" i="4"/>
  <c r="N112" i="4"/>
  <c r="L112" i="4"/>
  <c r="J112" i="4"/>
  <c r="P112" i="3"/>
  <c r="L112" i="3"/>
  <c r="J112" i="3"/>
  <c r="P112" i="2"/>
  <c r="L112" i="2"/>
  <c r="J112" i="2"/>
  <c r="R67" i="1"/>
  <c r="P67" i="1"/>
  <c r="N67" i="1"/>
  <c r="L67" i="1"/>
  <c r="J111" i="19"/>
  <c r="R17" i="27"/>
  <c r="R19" i="27" s="1"/>
  <c r="P17" i="27"/>
  <c r="P19" i="27" s="1"/>
  <c r="N17" i="27"/>
  <c r="N19" i="27" s="1"/>
  <c r="J17" i="27"/>
  <c r="J19" i="27" s="1"/>
  <c r="R28" i="25"/>
  <c r="P26" i="25"/>
  <c r="P28" i="25" s="1"/>
  <c r="N26" i="25"/>
  <c r="N28" i="25" s="1"/>
  <c r="L26" i="25"/>
  <c r="L28" i="25" s="1"/>
  <c r="R29" i="24"/>
  <c r="R31" i="24" s="1"/>
  <c r="P29" i="24"/>
  <c r="P31" i="24" s="1"/>
  <c r="N29" i="24"/>
  <c r="N31" i="24" s="1"/>
  <c r="L29" i="24"/>
  <c r="L31" i="24" s="1"/>
  <c r="J29" i="24"/>
  <c r="J31" i="24" s="1"/>
  <c r="R41" i="23"/>
  <c r="R43" i="23" s="1"/>
  <c r="L41" i="23"/>
  <c r="L43" i="23" s="1"/>
  <c r="J41" i="23"/>
  <c r="J43" i="23" s="1"/>
  <c r="R41" i="22" l="1"/>
  <c r="P41" i="22"/>
  <c r="L41" i="22"/>
  <c r="J41" i="22"/>
  <c r="R109" i="21"/>
  <c r="R111" i="21" s="1"/>
  <c r="P109" i="21"/>
  <c r="P111" i="21" s="1"/>
  <c r="N109" i="21"/>
  <c r="N111" i="21" s="1"/>
  <c r="L109" i="21"/>
  <c r="L111" i="21" s="1"/>
  <c r="J109" i="21"/>
  <c r="J111" i="21" s="1"/>
  <c r="L121" i="20"/>
  <c r="L123" i="20" s="1"/>
  <c r="J121" i="20"/>
  <c r="J123" i="20" s="1"/>
  <c r="R96" i="20"/>
  <c r="P96" i="20"/>
  <c r="N96" i="20"/>
  <c r="L96" i="20"/>
  <c r="J96" i="20"/>
  <c r="L148" i="19"/>
  <c r="J148" i="19"/>
  <c r="R122" i="19"/>
  <c r="R150" i="19" s="1"/>
  <c r="P122" i="19"/>
  <c r="N122" i="19"/>
  <c r="L122" i="19"/>
  <c r="J122" i="19"/>
  <c r="P38" i="19"/>
  <c r="P150" i="19" s="1"/>
  <c r="N38" i="19"/>
  <c r="N150" i="19" s="1"/>
  <c r="L38" i="19"/>
  <c r="J38" i="19"/>
  <c r="L150" i="18"/>
  <c r="J150" i="18"/>
  <c r="R125" i="18"/>
  <c r="R152" i="18" s="1"/>
  <c r="P125" i="18"/>
  <c r="N125" i="18"/>
  <c r="L125" i="18"/>
  <c r="J125" i="18"/>
  <c r="P43" i="18"/>
  <c r="P152" i="18" s="1"/>
  <c r="N43" i="18"/>
  <c r="N152" i="18" s="1"/>
  <c r="L43" i="18"/>
  <c r="J43" i="18"/>
  <c r="J152" i="18" s="1"/>
  <c r="R148" i="17"/>
  <c r="P148" i="17"/>
  <c r="P150" i="17" s="1"/>
  <c r="N148" i="17"/>
  <c r="L148" i="17"/>
  <c r="J148" i="17"/>
  <c r="R123" i="17"/>
  <c r="P123" i="17"/>
  <c r="N123" i="17"/>
  <c r="L123" i="17"/>
  <c r="J123" i="17"/>
  <c r="R42" i="17"/>
  <c r="N42" i="17"/>
  <c r="N150" i="17" s="1"/>
  <c r="L42" i="17"/>
  <c r="J42" i="17"/>
  <c r="R148" i="16"/>
  <c r="P148" i="16"/>
  <c r="N148" i="16"/>
  <c r="L148" i="16"/>
  <c r="J148" i="16"/>
  <c r="R123" i="16"/>
  <c r="P123" i="16"/>
  <c r="N123" i="16"/>
  <c r="L123" i="16"/>
  <c r="J123" i="16"/>
  <c r="R42" i="16"/>
  <c r="P42" i="16"/>
  <c r="N42" i="16"/>
  <c r="L42" i="16"/>
  <c r="L150" i="16" s="1"/>
  <c r="J42" i="16"/>
  <c r="J150" i="16" s="1"/>
  <c r="R125" i="15"/>
  <c r="P125" i="15"/>
  <c r="N125" i="15"/>
  <c r="L125" i="15"/>
  <c r="J125" i="15"/>
  <c r="R42" i="15"/>
  <c r="R152" i="15" s="1"/>
  <c r="P42" i="15"/>
  <c r="N42" i="15"/>
  <c r="L42" i="15"/>
  <c r="J42" i="15"/>
  <c r="R81" i="14"/>
  <c r="R83" i="14" s="1"/>
  <c r="P81" i="14"/>
  <c r="P83" i="14" s="1"/>
  <c r="N81" i="14"/>
  <c r="N83" i="14" s="1"/>
  <c r="L81" i="14"/>
  <c r="L83" i="14" s="1"/>
  <c r="J81" i="14"/>
  <c r="J83" i="14" s="1"/>
  <c r="R58" i="14"/>
  <c r="P58" i="14"/>
  <c r="N58" i="14"/>
  <c r="L58" i="14"/>
  <c r="J58" i="14"/>
  <c r="P149" i="13"/>
  <c r="N149" i="13"/>
  <c r="L149" i="13"/>
  <c r="J149" i="13"/>
  <c r="R124" i="13"/>
  <c r="P124" i="13"/>
  <c r="P151" i="13" s="1"/>
  <c r="N124" i="13"/>
  <c r="L124" i="13"/>
  <c r="J124" i="13"/>
  <c r="R42" i="13"/>
  <c r="J42" i="13"/>
  <c r="R53" i="12"/>
  <c r="R55" i="12" s="1"/>
  <c r="P53" i="12"/>
  <c r="P55" i="12" s="1"/>
  <c r="N53" i="12"/>
  <c r="N55" i="12" s="1"/>
  <c r="L53" i="12"/>
  <c r="L55" i="12" s="1"/>
  <c r="J53" i="12"/>
  <c r="J55" i="12" s="1"/>
  <c r="R30" i="12"/>
  <c r="P30" i="12"/>
  <c r="N30" i="12"/>
  <c r="L30" i="12"/>
  <c r="P150" i="11"/>
  <c r="N150" i="11"/>
  <c r="L150" i="11"/>
  <c r="J150" i="11"/>
  <c r="R125" i="11"/>
  <c r="P125" i="11"/>
  <c r="N125" i="11"/>
  <c r="L125" i="11"/>
  <c r="J125" i="11"/>
  <c r="R42" i="11"/>
  <c r="R152" i="11" s="1"/>
  <c r="P42" i="11"/>
  <c r="N42" i="11"/>
  <c r="L42" i="11"/>
  <c r="J42" i="11"/>
  <c r="P124" i="10"/>
  <c r="N124" i="10"/>
  <c r="L124" i="10"/>
  <c r="J124" i="10"/>
  <c r="R42" i="10"/>
  <c r="R151" i="10" s="1"/>
  <c r="P42" i="10"/>
  <c r="N42" i="10"/>
  <c r="L42" i="10"/>
  <c r="L151" i="10" s="1"/>
  <c r="J42" i="10"/>
  <c r="R121" i="7"/>
  <c r="J149" i="7"/>
  <c r="R42" i="7"/>
  <c r="L42" i="7"/>
  <c r="L151" i="6"/>
  <c r="J151" i="6"/>
  <c r="R125" i="6"/>
  <c r="P125" i="6"/>
  <c r="N125" i="6"/>
  <c r="L125" i="6"/>
  <c r="J125" i="6"/>
  <c r="R43" i="6"/>
  <c r="P43" i="6"/>
  <c r="N43" i="6"/>
  <c r="L43" i="6"/>
  <c r="J43" i="6"/>
  <c r="N149" i="5"/>
  <c r="L149" i="5"/>
  <c r="J149" i="5"/>
  <c r="R124" i="5"/>
  <c r="P124" i="5"/>
  <c r="N124" i="5"/>
  <c r="L124" i="5"/>
  <c r="J124" i="5"/>
  <c r="R42" i="5"/>
  <c r="R151" i="5" s="1"/>
  <c r="P42" i="5"/>
  <c r="N42" i="5"/>
  <c r="J42" i="5"/>
  <c r="L149" i="4"/>
  <c r="J149" i="4"/>
  <c r="R123" i="4"/>
  <c r="P123" i="4"/>
  <c r="N123" i="4"/>
  <c r="L123" i="4"/>
  <c r="J123" i="4"/>
  <c r="P41" i="4"/>
  <c r="N41" i="4"/>
  <c r="N151" i="4" s="1"/>
  <c r="L41" i="4"/>
  <c r="J41" i="4"/>
  <c r="L148" i="3"/>
  <c r="J148" i="3"/>
  <c r="R123" i="3"/>
  <c r="P123" i="3"/>
  <c r="P150" i="3" s="1"/>
  <c r="N123" i="3"/>
  <c r="L123" i="3"/>
  <c r="J123" i="3"/>
  <c r="R42" i="3"/>
  <c r="N42" i="3"/>
  <c r="N150" i="3" s="1"/>
  <c r="L42" i="3"/>
  <c r="L150" i="3" s="1"/>
  <c r="J42" i="3"/>
  <c r="L148" i="2"/>
  <c r="J148" i="2"/>
  <c r="R123" i="2"/>
  <c r="P123" i="2"/>
  <c r="N123" i="2"/>
  <c r="L123" i="2"/>
  <c r="J123" i="2"/>
  <c r="R42" i="2"/>
  <c r="R150" i="2" s="1"/>
  <c r="P42" i="2"/>
  <c r="N42" i="2"/>
  <c r="L42" i="2"/>
  <c r="J42" i="2"/>
  <c r="J81" i="1"/>
  <c r="R34" i="1"/>
  <c r="R83" i="1" s="1"/>
  <c r="P34" i="1"/>
  <c r="N34" i="1"/>
  <c r="L34" i="1"/>
  <c r="J152" i="11" l="1"/>
  <c r="P151" i="5"/>
  <c r="N153" i="6"/>
  <c r="R150" i="3"/>
  <c r="R149" i="7"/>
  <c r="L152" i="18"/>
  <c r="J150" i="17"/>
  <c r="L150" i="17"/>
  <c r="J152" i="15"/>
  <c r="J162" i="15" s="1"/>
  <c r="L151" i="13"/>
  <c r="L149" i="7"/>
  <c r="U150" i="7" s="1"/>
  <c r="N150" i="2"/>
  <c r="N150" i="16"/>
  <c r="R150" i="16"/>
  <c r="R150" i="17"/>
  <c r="P150" i="16"/>
  <c r="N152" i="15"/>
  <c r="L152" i="11"/>
  <c r="L153" i="6"/>
  <c r="L150" i="2"/>
  <c r="P153" i="6"/>
  <c r="R153" i="6"/>
  <c r="J153" i="6"/>
  <c r="J151" i="10"/>
  <c r="T125" i="10" s="1"/>
  <c r="P152" i="11"/>
  <c r="N152" i="11"/>
  <c r="P151" i="10"/>
  <c r="N151" i="5"/>
  <c r="J150" i="3"/>
  <c r="J151" i="4"/>
  <c r="J83" i="1"/>
  <c r="L150" i="19"/>
  <c r="U152" i="15"/>
  <c r="R151" i="13"/>
  <c r="N151" i="13"/>
  <c r="U151" i="10"/>
  <c r="U42" i="10"/>
  <c r="J150" i="19"/>
  <c r="L152" i="15"/>
  <c r="P152" i="15"/>
  <c r="J151" i="13"/>
  <c r="L42" i="5"/>
  <c r="L151" i="5" s="1"/>
  <c r="J151" i="5"/>
  <c r="L151" i="4"/>
  <c r="J150" i="2"/>
  <c r="P151" i="4"/>
  <c r="P150" i="2"/>
  <c r="N151" i="10"/>
  <c r="P83" i="1"/>
  <c r="N83" i="1"/>
  <c r="L81" i="1"/>
  <c r="L83" i="1" s="1"/>
  <c r="R165" i="16" l="1"/>
  <c r="N43" i="23"/>
  <c r="P41" i="23"/>
  <c r="P43" i="23" s="1"/>
  <c r="N16" i="7"/>
  <c r="N42" i="7" s="1"/>
  <c r="N149" i="7" s="1"/>
  <c r="P42" i="7"/>
  <c r="P149" i="7" s="1"/>
</calcChain>
</file>

<file path=xl/sharedStrings.xml><?xml version="1.0" encoding="utf-8"?>
<sst xmlns="http://schemas.openxmlformats.org/spreadsheetml/2006/main" count="11081" uniqueCount="339">
  <si>
    <t>PROVINCE OF RIZAL</t>
  </si>
  <si>
    <t>1011</t>
  </si>
  <si>
    <t>(Proposed)</t>
  </si>
  <si>
    <t>(1)</t>
  </si>
  <si>
    <t>(2)</t>
  </si>
  <si>
    <t>(3)</t>
  </si>
  <si>
    <t>Salaries and Wages - Regular</t>
  </si>
  <si>
    <t>01</t>
  </si>
  <si>
    <t>010</t>
  </si>
  <si>
    <t>Salaries and Wages - Casual/Contractual</t>
  </si>
  <si>
    <t>020</t>
  </si>
  <si>
    <t>Personnel Economic Relief Allowance (PERA)</t>
  </si>
  <si>
    <t>02</t>
  </si>
  <si>
    <t>Representation Allowance (RA)</t>
  </si>
  <si>
    <t>Transportation Allowance (TA)</t>
  </si>
  <si>
    <t>030</t>
  </si>
  <si>
    <t>Clothing/Uniform Allowance</t>
  </si>
  <si>
    <t>040</t>
  </si>
  <si>
    <t>Quarters Allowance</t>
  </si>
  <si>
    <t>070</t>
  </si>
  <si>
    <t>Productivity Incentive Allowance</t>
  </si>
  <si>
    <t>Honoraria</t>
  </si>
  <si>
    <t>Hazard Pay</t>
  </si>
  <si>
    <t>Overtime and Night Pay</t>
  </si>
  <si>
    <t>130</t>
  </si>
  <si>
    <t>Cash Gift</t>
  </si>
  <si>
    <t>150</t>
  </si>
  <si>
    <t>Year End Bonus</t>
  </si>
  <si>
    <t>140</t>
  </si>
  <si>
    <t>03</t>
  </si>
  <si>
    <t>Pag-IBIG Contributions</t>
  </si>
  <si>
    <t>PhilHealth Contributions</t>
  </si>
  <si>
    <t>Employees Compensation Insurance Premiums</t>
  </si>
  <si>
    <t>Terminal Leave Benefits</t>
  </si>
  <si>
    <t>04</t>
  </si>
  <si>
    <t>Other Personnel Benefits</t>
  </si>
  <si>
    <t xml:space="preserve">Total Personal Services </t>
  </si>
  <si>
    <t>Traveling Expenses - Local</t>
  </si>
  <si>
    <t>Traveling Expenses - Foreign</t>
  </si>
  <si>
    <t>Training Expenses</t>
  </si>
  <si>
    <t xml:space="preserve">Office Supplies Expenses </t>
  </si>
  <si>
    <t>Accountable Forms Expenses</t>
  </si>
  <si>
    <t>Animal/Zoological Supplies Expenses</t>
  </si>
  <si>
    <t>Food Supplies Expenses</t>
  </si>
  <si>
    <t>Fuel, Oil and Lubricants Expenses</t>
  </si>
  <si>
    <t>090</t>
  </si>
  <si>
    <t>Military, Police and Traffic Supplies Expenses</t>
  </si>
  <si>
    <t>120</t>
  </si>
  <si>
    <t>Other Supplies and Materials Expenses</t>
  </si>
  <si>
    <t>990</t>
  </si>
  <si>
    <t>Water Expenses</t>
  </si>
  <si>
    <t>Chemical and Filtering Supplies Expenses</t>
  </si>
  <si>
    <t>Electricity Expenses</t>
  </si>
  <si>
    <t xml:space="preserve">Postage and Courier Services </t>
  </si>
  <si>
    <t>05</t>
  </si>
  <si>
    <t>Telephone Expenses</t>
  </si>
  <si>
    <t>Internet Subscription Expenses</t>
  </si>
  <si>
    <t>Cable, Satellite, Telegraph and Radio Expenses</t>
  </si>
  <si>
    <t>Membership Dues and Contributions to Organizations</t>
  </si>
  <si>
    <t>99</t>
  </si>
  <si>
    <t>060</t>
  </si>
  <si>
    <t>Advertising Expenses</t>
  </si>
  <si>
    <t>Printing and Publication Expenses</t>
  </si>
  <si>
    <t>Rent Expenses</t>
  </si>
  <si>
    <t>050</t>
  </si>
  <si>
    <t>Subscription Expenses</t>
  </si>
  <si>
    <t>Awards/Rewards Expenses</t>
  </si>
  <si>
    <t>06</t>
  </si>
  <si>
    <t>Prizes</t>
  </si>
  <si>
    <t>Consultancy Services</t>
  </si>
  <si>
    <t>11</t>
  </si>
  <si>
    <t>Janitorial Services</t>
  </si>
  <si>
    <t>Other Professional Services</t>
  </si>
  <si>
    <t xml:space="preserve">Repairs and Maintenance - Machinery and Equipment </t>
  </si>
  <si>
    <t>13</t>
  </si>
  <si>
    <t xml:space="preserve">Repairs and Maintenance - Furniture and  Fixtures </t>
  </si>
  <si>
    <t xml:space="preserve">Repairs and Maintenance - Transportation Equipment  </t>
  </si>
  <si>
    <t>Repairs and Maintenance - Other Property, Plant and Equipment</t>
  </si>
  <si>
    <t xml:space="preserve">Subsidy to NGAs </t>
  </si>
  <si>
    <t>14</t>
  </si>
  <si>
    <t xml:space="preserve">Subsidy to Other Local Government Units </t>
  </si>
  <si>
    <t>Donations</t>
  </si>
  <si>
    <t>080</t>
  </si>
  <si>
    <t>Confidential Expenses</t>
  </si>
  <si>
    <t>10</t>
  </si>
  <si>
    <t>Intelligence Expenses</t>
  </si>
  <si>
    <t>Extraordinary and Miscellaneous Expenses</t>
  </si>
  <si>
    <t>Insurance Expenses</t>
  </si>
  <si>
    <t>Welfare Goods Expenses</t>
  </si>
  <si>
    <t>Other Current Assets</t>
  </si>
  <si>
    <t>Guaranty Deposits</t>
  </si>
  <si>
    <t>Property, Plant and Equipment</t>
  </si>
  <si>
    <t>Land</t>
  </si>
  <si>
    <t>07</t>
  </si>
  <si>
    <t>Buildings</t>
  </si>
  <si>
    <t>Other Structures</t>
  </si>
  <si>
    <t>Office Equipment</t>
  </si>
  <si>
    <t xml:space="preserve">Furniture and Fixtures </t>
  </si>
  <si>
    <t xml:space="preserve">Information and Communication Technology  Equipment </t>
  </si>
  <si>
    <t xml:space="preserve">Books </t>
  </si>
  <si>
    <t>Communication Equipment</t>
  </si>
  <si>
    <t xml:space="preserve">Military, Police and Security Equipment </t>
  </si>
  <si>
    <t>100</t>
  </si>
  <si>
    <t>Sports Equipment</t>
  </si>
  <si>
    <t xml:space="preserve">Technical and Scientific  Equipment </t>
  </si>
  <si>
    <t xml:space="preserve">Other Machinery and Equipment </t>
  </si>
  <si>
    <t>Motor Vehicles</t>
  </si>
  <si>
    <t>Other Property, Plant and Equipment</t>
  </si>
  <si>
    <t>Total Capital Outlay</t>
  </si>
  <si>
    <t>Bank Charges</t>
  </si>
  <si>
    <t xml:space="preserve">     TOTAL APPROPRIATIONS</t>
  </si>
  <si>
    <t>PROGRAMMED APPROPRIATION AND OBLIGATION BY OBJECT OF EXPENDITURE</t>
  </si>
  <si>
    <t>Account Code</t>
  </si>
  <si>
    <t>:</t>
  </si>
  <si>
    <t>PROVINCIAL GOVERNOR</t>
  </si>
  <si>
    <t>General Public Services</t>
  </si>
  <si>
    <t>Executive Services</t>
  </si>
  <si>
    <t>General Fund</t>
  </si>
  <si>
    <t xml:space="preserve">Office/Department         </t>
  </si>
  <si>
    <t xml:space="preserve">Function                         </t>
  </si>
  <si>
    <t xml:space="preserve">Project/Activity              </t>
  </si>
  <si>
    <t xml:space="preserve">Fund/Special Account   </t>
  </si>
  <si>
    <t>Current Year (Estimate)</t>
  </si>
  <si>
    <t>First Semester</t>
  </si>
  <si>
    <t>(Actual)</t>
  </si>
  <si>
    <t>Second Semester</t>
  </si>
  <si>
    <t>(Estimate)</t>
  </si>
  <si>
    <t>Total</t>
  </si>
  <si>
    <t>(4)</t>
  </si>
  <si>
    <t>(5)</t>
  </si>
  <si>
    <t>(6)</t>
  </si>
  <si>
    <t>(7)</t>
  </si>
  <si>
    <t>Budget Year</t>
  </si>
  <si>
    <t>Prepared by:</t>
  </si>
  <si>
    <t xml:space="preserve">  Reviewed by:</t>
  </si>
  <si>
    <t>Approved:</t>
  </si>
  <si>
    <t xml:space="preserve"> PRISCILLA R. PADUA</t>
  </si>
  <si>
    <t>REBECCA A. YNARES</t>
  </si>
  <si>
    <t>Provincial Budget Officer</t>
  </si>
  <si>
    <t>Governor</t>
  </si>
  <si>
    <t>Other Bonuses and Allowances</t>
  </si>
  <si>
    <t>Subsistence Allowance</t>
  </si>
  <si>
    <t>Scholarship Grants/Expenses</t>
  </si>
  <si>
    <t>Overseas Allowance</t>
  </si>
  <si>
    <t>Laundry  Allowance</t>
  </si>
  <si>
    <t>Longevity Pay</t>
  </si>
  <si>
    <t>110</t>
  </si>
  <si>
    <t xml:space="preserve">Pension Benefits </t>
  </si>
  <si>
    <t xml:space="preserve">Retirement Gratuity </t>
  </si>
  <si>
    <t>Provident/Welfare Fund Contributions</t>
  </si>
  <si>
    <t>Drugs and Medicines Expenses</t>
  </si>
  <si>
    <t>Medical, Dental and Laboratory Supplies Expenses</t>
  </si>
  <si>
    <t>Agricultural and Marine Supplies Expenses</t>
  </si>
  <si>
    <t>Textbooks and Instructional Materials Expenses</t>
  </si>
  <si>
    <t>Non-Accountable Forms Expenses</t>
  </si>
  <si>
    <t>Representation Expenses</t>
  </si>
  <si>
    <t>Transportation and Delivery Expenses</t>
  </si>
  <si>
    <t>Survey Expenses</t>
  </si>
  <si>
    <t>Legal Services</t>
  </si>
  <si>
    <t>Auditing Services</t>
  </si>
  <si>
    <t>Environment/Sanitary Services</t>
  </si>
  <si>
    <t>Other General Services</t>
  </si>
  <si>
    <t>Security Services</t>
  </si>
  <si>
    <t>12</t>
  </si>
  <si>
    <t>Repairs and Maintenance - Land Improvements</t>
  </si>
  <si>
    <t>Repairs and Maintenance - Infrastructure Assets</t>
  </si>
  <si>
    <t>Repairs and Maintenance - Buildings and Other Structures</t>
  </si>
  <si>
    <t>Repairs and Maintenance - Investment Property</t>
  </si>
  <si>
    <t>Repairs and Maintenance - Leased Assets Improvements</t>
  </si>
  <si>
    <t>Subsidy to Other  Funds</t>
  </si>
  <si>
    <t>Subsidy to General Fund Proper/Special Accounts</t>
  </si>
  <si>
    <t>Subsidy to Local Economic Enterprises</t>
  </si>
  <si>
    <t>Taxes, Duties and Licenses</t>
  </si>
  <si>
    <t xml:space="preserve">Fidelity Bond Premiums </t>
  </si>
  <si>
    <t>16</t>
  </si>
  <si>
    <t>Construction and Heavy Equipment</t>
  </si>
  <si>
    <t>Disaster Response and Rescue Equipment</t>
  </si>
  <si>
    <t>Medical Equipment</t>
  </si>
  <si>
    <t>Road Networks</t>
  </si>
  <si>
    <t>Parks, Plazas and Monuments</t>
  </si>
  <si>
    <t xml:space="preserve">Commitment Fees  </t>
  </si>
  <si>
    <t xml:space="preserve">Other Financial Charges </t>
  </si>
  <si>
    <t xml:space="preserve">Interest Expenses </t>
  </si>
  <si>
    <t>Management Supervision/Trusteeship Fees</t>
  </si>
  <si>
    <t xml:space="preserve">Guarantee Fees  </t>
  </si>
  <si>
    <t>Total Financial Expenses</t>
  </si>
  <si>
    <t xml:space="preserve">O b j e c t   o f   E x p e n d i t u r e </t>
  </si>
  <si>
    <t xml:space="preserve">Personal Services </t>
  </si>
  <si>
    <t>Maintenance and Other Operating Expenses</t>
  </si>
  <si>
    <t>Financial Expenses</t>
  </si>
  <si>
    <t>Capital Outlays</t>
  </si>
  <si>
    <t>Total Maintenance &amp; Other Operating Expenses</t>
  </si>
  <si>
    <t>1021</t>
  </si>
  <si>
    <t>SANGGUNIANG PANLALAWIGAN</t>
  </si>
  <si>
    <t>Legislative Services</t>
  </si>
  <si>
    <t xml:space="preserve">  REYNALDO H. SAN JUAN, JR.</t>
  </si>
  <si>
    <t>Vice-Governor</t>
  </si>
  <si>
    <t>1022</t>
  </si>
  <si>
    <t>SANGGUNIANG PANLALAWIGAN - SECRETARIAT</t>
  </si>
  <si>
    <t>Legislative Support and Library Services</t>
  </si>
  <si>
    <t>Provincial Board Secretary</t>
  </si>
  <si>
    <t>PROVINCIAL ADMINISTRATOR</t>
  </si>
  <si>
    <t>Administrative Services</t>
  </si>
  <si>
    <t>HUMAN RESOURCE MANAGEMENT</t>
  </si>
  <si>
    <t>Administrative Services (Administration, Management and Payroll System)</t>
  </si>
  <si>
    <t>OIC-Human Resource Management Office</t>
  </si>
  <si>
    <t>Provincial Planning &amp; Dev't. Coordinator</t>
  </si>
  <si>
    <t>Planning and Development Coordination</t>
  </si>
  <si>
    <t>General Administration/Maintenance of Plazas, Parks, Monuments and Buildings</t>
  </si>
  <si>
    <t>Budgeting Services</t>
  </si>
  <si>
    <t>PROVINCIAL PLANNING &amp; DEVELOPMENT</t>
  </si>
  <si>
    <t>PROVINCIAL GENERAL SERVICES</t>
  </si>
  <si>
    <t>PROVINCIAL BUDGET</t>
  </si>
  <si>
    <t>MARIA FLOR B. RIVERA</t>
  </si>
  <si>
    <t>Accounting Services</t>
  </si>
  <si>
    <t>PROVINCIAL ACCOUNTANT</t>
  </si>
  <si>
    <t>MA. TERESA E. LASQUETY</t>
  </si>
  <si>
    <t>PROVINCIAL TREASURER</t>
  </si>
  <si>
    <t>Treasury Services</t>
  </si>
  <si>
    <t>PROVINCIAL ASSESSOR</t>
  </si>
  <si>
    <t>Assessment Services</t>
  </si>
  <si>
    <t>PROVINCIAL AUDITOR</t>
  </si>
  <si>
    <t>PROVINCIAL LEGAL</t>
  </si>
  <si>
    <t>PROVINCIAL PROSECUTOR</t>
  </si>
  <si>
    <t>Prosecution Services</t>
  </si>
  <si>
    <t>Provincial Prosecutor</t>
  </si>
  <si>
    <t>PROVINCIAL SOCIAL WELFARE AND DEVELOPMENT</t>
  </si>
  <si>
    <t>Social Welfare Services</t>
  </si>
  <si>
    <t>OIC-Prov'l. Social Welfare &amp; Dev't. Office</t>
  </si>
  <si>
    <t>PROVINCIAL AGRICULTURIST</t>
  </si>
  <si>
    <t xml:space="preserve">  OIC-Provincial Agriculturist</t>
  </si>
  <si>
    <t>REYNALDO L. BONITA, DVM</t>
  </si>
  <si>
    <t>Social Services</t>
  </si>
  <si>
    <t>Economic Services</t>
  </si>
  <si>
    <t>Agricultural Services</t>
  </si>
  <si>
    <t>PROVINCIAL VETERINARIAN</t>
  </si>
  <si>
    <t>Veterinary Services</t>
  </si>
  <si>
    <t xml:space="preserve">  Provincial Veterinarian</t>
  </si>
  <si>
    <t>PROVINCIAL ENGINEER</t>
  </si>
  <si>
    <t>Engineering Services</t>
  </si>
  <si>
    <t>ENGR. LUISITO G. MUNSOD</t>
  </si>
  <si>
    <t xml:space="preserve">  Provincial Engineer</t>
  </si>
  <si>
    <t>Health Services</t>
  </si>
  <si>
    <t>General Fund/Hospitals (09)</t>
  </si>
  <si>
    <t>ILUMINADO A. VICTORIA, M.D.</t>
  </si>
  <si>
    <t xml:space="preserve">  Provincial Health Officer</t>
  </si>
  <si>
    <t>3361 (1)</t>
  </si>
  <si>
    <t>PROVINCIAL GOVERNOR (YNARES CENTER)</t>
  </si>
  <si>
    <t>Operation of Sports Center</t>
  </si>
  <si>
    <t>General Fund/Sports Center (11)</t>
  </si>
  <si>
    <t>RUBEN B. VICTORINO</t>
  </si>
  <si>
    <t>Operations Officer, Ynares Center</t>
  </si>
  <si>
    <t>PROVINCIAL GOVERNOR (YNARES SPORTS ARENA)</t>
  </si>
  <si>
    <t>OIC-Ynares Sports Arena</t>
  </si>
  <si>
    <t>3361 (2)</t>
  </si>
  <si>
    <t>PROVINCIAL ENGINEER'S OFFICE</t>
  </si>
  <si>
    <t>Construction, Repair and Maintenance of Infrastructure Facilities</t>
  </si>
  <si>
    <t>Miscellaneous Educ., Sports &amp; Manpower</t>
  </si>
  <si>
    <t>Developemnt Services - Others</t>
  </si>
  <si>
    <t>Miscellaneous Health Services - Others</t>
  </si>
  <si>
    <t>4999</t>
  </si>
  <si>
    <t>Hospitals and Health Centers</t>
  </si>
  <si>
    <t xml:space="preserve">Miscellaneous Housing and Community </t>
  </si>
  <si>
    <t xml:space="preserve">  Development - Others</t>
  </si>
  <si>
    <t>Parks, Plaza and Monuments</t>
  </si>
  <si>
    <t>Land Improvements, Aquaculture Structures</t>
  </si>
  <si>
    <t>School Buildings</t>
  </si>
  <si>
    <t>Water Supply Systems</t>
  </si>
  <si>
    <t>Other Infrastructure Assets</t>
  </si>
  <si>
    <t>Engineering Services - Construction</t>
  </si>
  <si>
    <t>8752</t>
  </si>
  <si>
    <t>Flood Control Systems</t>
  </si>
  <si>
    <t>Power Supply Systems</t>
  </si>
  <si>
    <t>Engineering Services - Maintenance</t>
  </si>
  <si>
    <t>8753</t>
  </si>
  <si>
    <t>Economic Development Programs</t>
  </si>
  <si>
    <t xml:space="preserve">  Tourism Projects</t>
  </si>
  <si>
    <t>Purchase, Construction and Improvement</t>
  </si>
  <si>
    <t>of Government facilities</t>
  </si>
  <si>
    <t>4918</t>
  </si>
  <si>
    <t>Public Infrastructure:</t>
  </si>
  <si>
    <t>Development Projects, Community (18)</t>
  </si>
  <si>
    <t>General Fund / 20% Development Fund</t>
  </si>
  <si>
    <t xml:space="preserve"> - Health</t>
  </si>
  <si>
    <t xml:space="preserve"> - Housing and Community Development</t>
  </si>
  <si>
    <t xml:space="preserve"> - Economic Services</t>
  </si>
  <si>
    <t>8918</t>
  </si>
  <si>
    <t xml:space="preserve">OFFICE OF THE GOVERNOR </t>
  </si>
  <si>
    <t>Other Purposes</t>
  </si>
  <si>
    <t>Statutory and Contractual Obligations - Local Disaster Risk Reduction and Management Fund</t>
  </si>
  <si>
    <t xml:space="preserve">      LOEL M. MALONZO</t>
  </si>
  <si>
    <t xml:space="preserve">     PDRRM Officer</t>
  </si>
  <si>
    <t>Statutory and Contractual Obligations - Aid to Barangay</t>
  </si>
  <si>
    <t>08</t>
  </si>
  <si>
    <t>Other Maintenance and Operating Expenses</t>
  </si>
  <si>
    <t>Watercrafts</t>
  </si>
  <si>
    <t>6918</t>
  </si>
  <si>
    <t>Retirement and Life Insurance Contributions</t>
  </si>
  <si>
    <t>2016</t>
  </si>
  <si>
    <t>Other Land Improvements</t>
  </si>
  <si>
    <t>DR. REYNALDO H. SAN JUAN, JR.</t>
  </si>
  <si>
    <t>Vice Governor</t>
  </si>
  <si>
    <t>MARIA PAULINE T. DIÑOZO, RSW</t>
  </si>
  <si>
    <t>Past Year</t>
  </si>
  <si>
    <t>2017</t>
  </si>
  <si>
    <t>OIC - Provincial Budget Office</t>
  </si>
  <si>
    <t xml:space="preserve">Subsidy to NGO's/PO's </t>
  </si>
  <si>
    <t>Computer Software</t>
  </si>
  <si>
    <t>09</t>
  </si>
  <si>
    <t>ANNABELLE F. TIRATIRA</t>
  </si>
  <si>
    <t>Research and Exploration Development Expenses</t>
  </si>
  <si>
    <t>as of june 30, 2017</t>
  </si>
  <si>
    <t>Desilting &amp; Dredging Expenses</t>
  </si>
  <si>
    <t xml:space="preserve">   ANTONIO B. MERIDOR</t>
  </si>
  <si>
    <t xml:space="preserve">   ATTY. ROSELLE A. RAMILO</t>
  </si>
  <si>
    <t xml:space="preserve">   RAYMOND JONATHAN B. LLEDO</t>
  </si>
  <si>
    <t>Provincial Legal Officer</t>
  </si>
  <si>
    <t>OIC - Provincial Assessor</t>
  </si>
  <si>
    <t>CONNIE S. DE LEON</t>
  </si>
  <si>
    <t>CORAZON B. RAMOS</t>
  </si>
  <si>
    <t>Reviewed by:</t>
  </si>
  <si>
    <t>ATTY. JULIO C. NARAG</t>
  </si>
  <si>
    <t>JOSEPH G. CEÑIDOZA</t>
  </si>
  <si>
    <t>Provincial Administrator</t>
  </si>
  <si>
    <t>TIBURCIO A. LAUREL, JR.</t>
  </si>
  <si>
    <t>MILAGROS D. TRIAS</t>
  </si>
  <si>
    <t>OIC-Provincial General Services Office</t>
  </si>
  <si>
    <t>Supervising Administrative Officer</t>
  </si>
  <si>
    <t>OIC-Office of the Provincial Accountant</t>
  </si>
  <si>
    <t>Provincial Treasurer</t>
  </si>
  <si>
    <t>JOSEPH G.  CEÑIDOZA</t>
  </si>
  <si>
    <t xml:space="preserve">Disaster Response &amp; Rescue Equipment </t>
  </si>
  <si>
    <t xml:space="preserve"> </t>
  </si>
  <si>
    <t>MARIETA F. PALTAO</t>
  </si>
  <si>
    <t>OIC - Audit Team Leader</t>
  </si>
  <si>
    <t>State Auditor III</t>
  </si>
  <si>
    <t>PROVINCIAL HEALTH OFFICE</t>
  </si>
  <si>
    <t>LUISITO G. MUNSOD</t>
  </si>
  <si>
    <t>Provincial Engineer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</si>
</sst>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2"/>
      <name val="Helv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39" fontId="0" fillId="0" borderId="0"/>
    <xf numFmtId="43" fontId="2" fillId="0" borderId="0" applyFont="0" applyFill="0" applyBorder="0" applyAlignment="0" applyProtection="0"/>
    <xf numFmtId="0" fontId="2" fillId="0" borderId="0"/>
  </cellStyleXfs>
  <cellXfs count="144">
    <xf numFmtId="39" fontId="0" fillId="0" borderId="0" xfId="0"/>
    <xf numFmtId="39" fontId="2" fillId="0" borderId="0" xfId="0" applyFont="1" applyFill="1"/>
    <xf numFmtId="39" fontId="4" fillId="0" borderId="0" xfId="0" applyFont="1" applyFill="1" applyAlignment="1" applyProtection="1"/>
    <xf numFmtId="39" fontId="5" fillId="0" borderId="0" xfId="0" quotePrefix="1" applyFont="1" applyFill="1" applyAlignment="1" applyProtection="1">
      <alignment horizontal="right"/>
    </xf>
    <xf numFmtId="39" fontId="5" fillId="0" borderId="0" xfId="0" quotePrefix="1" applyFont="1" applyFill="1" applyAlignment="1" applyProtection="1">
      <alignment horizontal="center"/>
    </xf>
    <xf numFmtId="39" fontId="4" fillId="0" borderId="0" xfId="0" applyFont="1" applyFill="1" applyAlignment="1" applyProtection="1">
      <alignment horizontal="left"/>
    </xf>
    <xf numFmtId="39" fontId="4" fillId="0" borderId="0" xfId="0" applyFont="1" applyFill="1" applyBorder="1" applyAlignment="1" applyProtection="1">
      <alignment horizontal="left"/>
    </xf>
    <xf numFmtId="39" fontId="2" fillId="0" borderId="0" xfId="0" applyFont="1" applyFill="1" applyBorder="1"/>
    <xf numFmtId="39" fontId="2" fillId="0" borderId="0" xfId="0" applyFont="1" applyFill="1" applyBorder="1" applyAlignment="1">
      <alignment horizontal="center"/>
    </xf>
    <xf numFmtId="39" fontId="2" fillId="0" borderId="0" xfId="0" applyFont="1" applyFill="1" applyBorder="1" applyAlignment="1" applyProtection="1">
      <alignment horizontal="left" indent="2"/>
    </xf>
    <xf numFmtId="49" fontId="2" fillId="0" borderId="1" xfId="1" applyNumberFormat="1" applyFont="1" applyFill="1" applyBorder="1" applyAlignment="1">
      <alignment horizontal="center" vertical="top"/>
    </xf>
    <xf numFmtId="39" fontId="6" fillId="0" borderId="0" xfId="0" applyFont="1" applyFill="1" applyBorder="1" applyAlignment="1" applyProtection="1">
      <alignment horizontal="left"/>
    </xf>
    <xf numFmtId="39" fontId="7" fillId="0" borderId="0" xfId="0" applyFont="1" applyFill="1" applyBorder="1" applyAlignment="1" applyProtection="1">
      <alignment horizontal="left"/>
    </xf>
    <xf numFmtId="43" fontId="2" fillId="0" borderId="0" xfId="1" applyFont="1" applyFill="1" applyBorder="1" applyAlignment="1">
      <alignment horizontal="right" vertical="center"/>
    </xf>
    <xf numFmtId="0" fontId="2" fillId="2" borderId="0" xfId="0" applyNumberFormat="1" applyFont="1" applyFill="1" applyBorder="1" applyAlignment="1">
      <alignment vertical="top"/>
    </xf>
    <xf numFmtId="0" fontId="2" fillId="2" borderId="0" xfId="0" applyNumberFormat="1" applyFont="1" applyFill="1" applyBorder="1" applyAlignment="1">
      <alignment vertical="top" wrapText="1"/>
    </xf>
    <xf numFmtId="0" fontId="2" fillId="2" borderId="0" xfId="0" quotePrefix="1" applyNumberFormat="1" applyFont="1" applyFill="1" applyBorder="1" applyAlignment="1">
      <alignment vertical="top"/>
    </xf>
    <xf numFmtId="39" fontId="6" fillId="0" borderId="0" xfId="0" applyFont="1" applyFill="1" applyBorder="1" applyAlignment="1" applyProtection="1">
      <alignment horizontal="left" vertical="center" indent="3"/>
    </xf>
    <xf numFmtId="39" fontId="6" fillId="0" borderId="0" xfId="0" applyFont="1" applyFill="1" applyBorder="1" applyAlignment="1">
      <alignment vertical="center"/>
    </xf>
    <xf numFmtId="39" fontId="2" fillId="0" borderId="0" xfId="0" applyFont="1" applyFill="1" applyBorder="1" applyAlignment="1">
      <alignment vertical="center"/>
    </xf>
    <xf numFmtId="39" fontId="6" fillId="0" borderId="0" xfId="0" applyFont="1" applyFill="1" applyBorder="1" applyAlignment="1" applyProtection="1">
      <alignment horizontal="left" wrapText="1" indent="3"/>
    </xf>
    <xf numFmtId="43" fontId="6" fillId="0" borderId="2" xfId="1" applyFont="1" applyFill="1" applyBorder="1" applyAlignment="1">
      <alignment horizontal="right" vertical="center"/>
    </xf>
    <xf numFmtId="39" fontId="6" fillId="0" borderId="2" xfId="0" applyFont="1" applyFill="1" applyBorder="1" applyAlignment="1">
      <alignment vertical="center"/>
    </xf>
    <xf numFmtId="43" fontId="6" fillId="0" borderId="0" xfId="1" applyFont="1" applyFill="1" applyBorder="1" applyAlignment="1">
      <alignment horizontal="right" vertical="center"/>
    </xf>
    <xf numFmtId="39" fontId="6" fillId="0" borderId="0" xfId="0" applyFont="1" applyFill="1" applyBorder="1" applyAlignment="1" applyProtection="1">
      <alignment horizontal="left" indent="1"/>
    </xf>
    <xf numFmtId="39" fontId="6" fillId="0" borderId="0" xfId="0" applyFont="1" applyFill="1" applyBorder="1" applyAlignment="1">
      <alignment horizontal="left" indent="2"/>
    </xf>
    <xf numFmtId="39" fontId="6" fillId="0" borderId="0" xfId="0" applyFont="1" applyFill="1" applyBorder="1" applyAlignment="1" applyProtection="1">
      <alignment horizontal="left" vertical="center" indent="4"/>
    </xf>
    <xf numFmtId="39" fontId="6" fillId="0" borderId="0" xfId="0" applyFont="1" applyFill="1" applyBorder="1"/>
    <xf numFmtId="39" fontId="6" fillId="0" borderId="0" xfId="0" applyFont="1" applyFill="1" applyBorder="1" applyAlignment="1" applyProtection="1">
      <alignment horizontal="left" vertical="center"/>
    </xf>
    <xf numFmtId="43" fontId="6" fillId="0" borderId="3" xfId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 indent="1"/>
    </xf>
    <xf numFmtId="0" fontId="2" fillId="0" borderId="0" xfId="0" applyNumberFormat="1" applyFont="1" applyFill="1" applyAlignment="1">
      <alignment horizontal="left" indent="2"/>
    </xf>
    <xf numFmtId="39" fontId="2" fillId="0" borderId="0" xfId="0" applyFont="1" applyFill="1" applyAlignment="1"/>
    <xf numFmtId="43" fontId="2" fillId="0" borderId="0" xfId="1" applyFont="1" applyFill="1" applyBorder="1"/>
    <xf numFmtId="0" fontId="2" fillId="2" borderId="0" xfId="0" applyNumberFormat="1" applyFont="1" applyFill="1" applyBorder="1" applyAlignment="1">
      <alignment vertical="center" wrapText="1"/>
    </xf>
    <xf numFmtId="0" fontId="2" fillId="2" borderId="0" xfId="0" applyNumberFormat="1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horizontal="left" vertical="top" indent="3"/>
    </xf>
    <xf numFmtId="0" fontId="2" fillId="2" borderId="0" xfId="0" applyNumberFormat="1" applyFont="1" applyFill="1" applyBorder="1" applyAlignment="1">
      <alignment horizontal="left" vertical="center" indent="3"/>
    </xf>
    <xf numFmtId="0" fontId="2" fillId="2" borderId="0" xfId="0" applyNumberFormat="1" applyFont="1" applyFill="1" applyBorder="1" applyAlignment="1">
      <alignment horizontal="left" vertical="top" wrapText="1" indent="3"/>
    </xf>
    <xf numFmtId="39" fontId="2" fillId="0" borderId="0" xfId="0" applyFont="1" applyFill="1" applyAlignment="1">
      <alignment horizontal="center"/>
    </xf>
    <xf numFmtId="0" fontId="2" fillId="0" borderId="0" xfId="0" quotePrefix="1" applyNumberFormat="1" applyFont="1" applyFill="1" applyBorder="1" applyAlignment="1">
      <alignment horizontal="center"/>
    </xf>
    <xf numFmtId="39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left" indent="7"/>
    </xf>
    <xf numFmtId="0" fontId="2" fillId="0" borderId="0" xfId="0" applyNumberFormat="1" applyFont="1" applyFill="1" applyBorder="1" applyAlignment="1">
      <alignment horizontal="left" indent="2"/>
    </xf>
    <xf numFmtId="0" fontId="2" fillId="0" borderId="0" xfId="1" applyNumberFormat="1" applyFont="1" applyFill="1" applyBorder="1" applyAlignment="1">
      <alignment horizontal="left" indent="4"/>
    </xf>
    <xf numFmtId="43" fontId="2" fillId="0" borderId="0" xfId="1" applyFont="1" applyFill="1" applyBorder="1" applyAlignment="1"/>
    <xf numFmtId="0" fontId="2" fillId="0" borderId="0" xfId="0" applyNumberFormat="1" applyFont="1" applyFill="1" applyBorder="1" applyAlignment="1">
      <alignment horizontal="left" indent="4"/>
    </xf>
    <xf numFmtId="0" fontId="2" fillId="0" borderId="0" xfId="1" applyNumberFormat="1" applyFont="1" applyFill="1" applyBorder="1"/>
    <xf numFmtId="0" fontId="2" fillId="0" borderId="0" xfId="0" applyNumberFormat="1" applyFont="1" applyFill="1" applyBorder="1" applyAlignment="1">
      <alignment horizontal="left" indent="3"/>
    </xf>
    <xf numFmtId="0" fontId="2" fillId="0" borderId="0" xfId="0" applyNumberFormat="1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NumberFormat="1" applyFont="1" applyFill="1" applyBorder="1"/>
    <xf numFmtId="0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left" indent="1"/>
    </xf>
    <xf numFmtId="0" fontId="6" fillId="0" borderId="0" xfId="0" applyNumberFormat="1" applyFont="1" applyFill="1" applyAlignment="1">
      <alignment horizontal="left" indent="2"/>
    </xf>
    <xf numFmtId="39" fontId="6" fillId="0" borderId="0" xfId="0" applyFont="1" applyFill="1" applyAlignment="1"/>
    <xf numFmtId="0" fontId="2" fillId="0" borderId="0" xfId="0" applyNumberFormat="1" applyFont="1" applyFill="1" applyAlignment="1">
      <alignment horizontal="left" indent="4"/>
    </xf>
    <xf numFmtId="49" fontId="2" fillId="0" borderId="0" xfId="1" applyNumberFormat="1" applyFont="1" applyFill="1" applyBorder="1" applyAlignment="1">
      <alignment horizontal="center" vertical="top"/>
    </xf>
    <xf numFmtId="39" fontId="2" fillId="0" borderId="4" xfId="0" applyFont="1" applyFill="1" applyBorder="1" applyAlignment="1">
      <alignment horizontal="center"/>
    </xf>
    <xf numFmtId="39" fontId="6" fillId="0" borderId="0" xfId="0" applyFont="1" applyFill="1" applyBorder="1" applyAlignment="1" applyProtection="1">
      <alignment horizontal="left" indent="2"/>
    </xf>
    <xf numFmtId="39" fontId="6" fillId="0" borderId="2" xfId="0" applyFont="1" applyFill="1" applyBorder="1"/>
    <xf numFmtId="39" fontId="2" fillId="0" borderId="0" xfId="0" applyFont="1" applyFill="1" applyAlignment="1">
      <alignment horizontal="center"/>
    </xf>
    <xf numFmtId="0" fontId="2" fillId="2" borderId="0" xfId="0" applyNumberFormat="1" applyFont="1" applyFill="1" applyBorder="1" applyAlignment="1">
      <alignment horizontal="left" vertical="top" indent="1"/>
    </xf>
    <xf numFmtId="0" fontId="2" fillId="2" borderId="0" xfId="0" applyNumberFormat="1" applyFont="1" applyFill="1" applyBorder="1" applyAlignment="1">
      <alignment horizontal="left" vertical="center" indent="1"/>
    </xf>
    <xf numFmtId="39" fontId="8" fillId="0" borderId="0" xfId="0" applyFont="1" applyFill="1" applyBorder="1" applyAlignment="1" applyProtection="1">
      <alignment horizontal="left"/>
    </xf>
    <xf numFmtId="39" fontId="8" fillId="0" borderId="0" xfId="0" applyFont="1" applyFill="1" applyBorder="1" applyAlignment="1" applyProtection="1">
      <alignment horizontal="left" vertical="center"/>
    </xf>
    <xf numFmtId="39" fontId="2" fillId="0" borderId="0" xfId="0" applyFont="1" applyFill="1" applyBorder="1" applyAlignment="1" applyProtection="1">
      <alignment horizontal="left" indent="1"/>
    </xf>
    <xf numFmtId="39" fontId="6" fillId="0" borderId="0" xfId="0" applyFont="1" applyFill="1" applyBorder="1" applyAlignment="1">
      <alignment horizontal="left"/>
    </xf>
    <xf numFmtId="39" fontId="2" fillId="0" borderId="0" xfId="0" applyFont="1" applyFill="1" applyAlignment="1">
      <alignment horizontal="center"/>
    </xf>
    <xf numFmtId="39" fontId="9" fillId="0" borderId="0" xfId="0" applyFont="1" applyFill="1" applyAlignment="1" applyProtection="1"/>
    <xf numFmtId="0" fontId="2" fillId="0" borderId="0" xfId="0" applyNumberFormat="1" applyFont="1" applyFill="1" applyBorder="1" applyAlignment="1">
      <alignment horizontal="left" indent="5"/>
    </xf>
    <xf numFmtId="0" fontId="2" fillId="0" borderId="0" xfId="0" applyNumberFormat="1" applyFont="1" applyFill="1" applyBorder="1" applyAlignment="1">
      <alignment horizontal="left" indent="8"/>
    </xf>
    <xf numFmtId="0" fontId="6" fillId="0" borderId="0" xfId="0" applyNumberFormat="1" applyFont="1" applyFill="1" applyBorder="1" applyAlignment="1">
      <alignment horizontal="left" indent="6"/>
    </xf>
    <xf numFmtId="0" fontId="2" fillId="0" borderId="0" xfId="0" applyNumberFormat="1" applyFont="1" applyFill="1" applyBorder="1" applyAlignment="1">
      <alignment horizontal="left" indent="10"/>
    </xf>
    <xf numFmtId="0" fontId="6" fillId="0" borderId="0" xfId="0" applyNumberFormat="1" applyFont="1" applyFill="1" applyBorder="1" applyAlignment="1">
      <alignment horizontal="left" indent="7"/>
    </xf>
    <xf numFmtId="0" fontId="5" fillId="0" borderId="0" xfId="0" quotePrefix="1" applyNumberFormat="1" applyFont="1" applyFill="1" applyAlignment="1" applyProtection="1">
      <alignment horizontal="center"/>
    </xf>
    <xf numFmtId="0" fontId="5" fillId="0" borderId="0" xfId="0" applyNumberFormat="1" applyFont="1" applyFill="1" applyAlignment="1" applyProtection="1">
      <alignment horizontal="center"/>
    </xf>
    <xf numFmtId="39" fontId="2" fillId="0" borderId="0" xfId="0" applyFont="1" applyFill="1" applyAlignment="1">
      <alignment horizontal="center"/>
    </xf>
    <xf numFmtId="0" fontId="6" fillId="2" borderId="0" xfId="0" applyNumberFormat="1" applyFont="1" applyFill="1" applyBorder="1" applyAlignment="1">
      <alignment horizontal="left" vertical="top"/>
    </xf>
    <xf numFmtId="0" fontId="2" fillId="2" borderId="0" xfId="0" applyNumberFormat="1" applyFont="1" applyFill="1" applyBorder="1" applyAlignment="1">
      <alignment horizontal="left" vertical="top"/>
    </xf>
    <xf numFmtId="0" fontId="6" fillId="2" borderId="0" xfId="0" applyNumberFormat="1" applyFont="1" applyFill="1" applyBorder="1" applyAlignment="1">
      <alignment vertical="top"/>
    </xf>
    <xf numFmtId="0" fontId="2" fillId="2" borderId="0" xfId="0" applyNumberFormat="1" applyFont="1" applyFill="1" applyBorder="1" applyAlignment="1">
      <alignment horizontal="left" vertical="top" wrapText="1" indent="1"/>
    </xf>
    <xf numFmtId="49" fontId="8" fillId="0" borderId="0" xfId="0" applyNumberFormat="1" applyFont="1" applyFill="1" applyBorder="1" applyAlignment="1">
      <alignment horizontal="left"/>
    </xf>
    <xf numFmtId="0" fontId="8" fillId="2" borderId="0" xfId="0" applyNumberFormat="1" applyFont="1" applyFill="1" applyBorder="1" applyAlignment="1">
      <alignment horizontal="left" vertical="top"/>
    </xf>
    <xf numFmtId="49" fontId="6" fillId="2" borderId="0" xfId="0" applyNumberFormat="1" applyFont="1" applyFill="1" applyBorder="1" applyAlignment="1">
      <alignment horizontal="left" vertical="top"/>
    </xf>
    <xf numFmtId="0" fontId="2" fillId="2" borderId="0" xfId="0" applyNumberFormat="1" applyFont="1" applyFill="1" applyBorder="1" applyAlignment="1">
      <alignment horizontal="left" vertical="top" wrapText="1"/>
    </xf>
    <xf numFmtId="39" fontId="6" fillId="0" borderId="4" xfId="0" applyFont="1" applyFill="1" applyBorder="1" applyAlignment="1">
      <alignment vertical="center"/>
    </xf>
    <xf numFmtId="39" fontId="6" fillId="2" borderId="2" xfId="0" applyFont="1" applyFill="1" applyBorder="1" applyAlignment="1">
      <alignment vertical="center"/>
    </xf>
    <xf numFmtId="39" fontId="2" fillId="0" borderId="0" xfId="0" applyNumberFormat="1" applyFont="1" applyFill="1" applyBorder="1"/>
    <xf numFmtId="39" fontId="2" fillId="2" borderId="0" xfId="0" applyFont="1" applyFill="1" applyBorder="1"/>
    <xf numFmtId="39" fontId="6" fillId="2" borderId="2" xfId="0" applyFont="1" applyFill="1" applyBorder="1"/>
    <xf numFmtId="0" fontId="2" fillId="2" borderId="0" xfId="0" quotePrefix="1" applyNumberFormat="1" applyFont="1" applyFill="1" applyBorder="1" applyAlignment="1">
      <alignment vertical="top" wrapText="1"/>
    </xf>
    <xf numFmtId="0" fontId="2" fillId="2" borderId="0" xfId="0" quotePrefix="1" applyNumberFormat="1" applyFont="1" applyFill="1" applyBorder="1" applyAlignment="1">
      <alignment horizontal="left" vertical="top"/>
    </xf>
    <xf numFmtId="39" fontId="2" fillId="0" borderId="0" xfId="0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>
      <alignment horizontal="left" vertical="top" indent="1"/>
    </xf>
    <xf numFmtId="39" fontId="2" fillId="0" borderId="0" xfId="0" quotePrefix="1" applyFont="1" applyFill="1" applyBorder="1" applyAlignment="1">
      <alignment horizontal="center"/>
    </xf>
    <xf numFmtId="2" fontId="2" fillId="2" borderId="0" xfId="0" quotePrefix="1" applyNumberFormat="1" applyFont="1" applyFill="1" applyBorder="1" applyAlignment="1">
      <alignment vertical="top"/>
    </xf>
    <xf numFmtId="43" fontId="2" fillId="0" borderId="0" xfId="1" applyFont="1" applyFill="1" applyBorder="1" applyAlignment="1">
      <alignment horizontal="right"/>
    </xf>
    <xf numFmtId="39" fontId="2" fillId="0" borderId="0" xfId="0" applyFont="1" applyFill="1" applyBorder="1" applyAlignment="1" applyProtection="1">
      <alignment horizontal="center"/>
    </xf>
    <xf numFmtId="39" fontId="2" fillId="0" borderId="0" xfId="0" applyFont="1" applyFill="1" applyAlignment="1">
      <alignment horizontal="center"/>
    </xf>
    <xf numFmtId="39" fontId="2" fillId="0" borderId="0" xfId="0" applyFont="1" applyFill="1" applyAlignment="1">
      <alignment horizontal="center"/>
    </xf>
    <xf numFmtId="43" fontId="2" fillId="0" borderId="0" xfId="1" applyFont="1" applyFill="1" applyBorder="1" applyAlignment="1">
      <alignment horizontal="center" vertical="center"/>
    </xf>
    <xf numFmtId="39" fontId="2" fillId="0" borderId="0" xfId="0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 indent="8"/>
    </xf>
    <xf numFmtId="39" fontId="2" fillId="0" borderId="0" xfId="0" applyFont="1" applyFill="1" applyBorder="1" applyAlignment="1" applyProtection="1">
      <alignment horizontal="center"/>
    </xf>
    <xf numFmtId="39" fontId="2" fillId="0" borderId="0" xfId="0" applyFont="1" applyFill="1" applyAlignment="1">
      <alignment horizontal="center"/>
    </xf>
    <xf numFmtId="43" fontId="2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Border="1"/>
    <xf numFmtId="0" fontId="2" fillId="0" borderId="0" xfId="1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39" fontId="2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left" vertical="top" wrapText="1" indent="1"/>
    </xf>
    <xf numFmtId="39" fontId="2" fillId="0" borderId="0" xfId="0" applyFont="1" applyFill="1" applyAlignment="1">
      <alignment horizontal="left"/>
    </xf>
    <xf numFmtId="0" fontId="2" fillId="2" borderId="0" xfId="0" applyNumberFormat="1" applyFont="1" applyFill="1" applyBorder="1" applyAlignment="1">
      <alignment horizontal="left" vertical="top" wrapText="1" indent="1"/>
    </xf>
    <xf numFmtId="0" fontId="2" fillId="0" borderId="0" xfId="1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39" fontId="6" fillId="0" borderId="0" xfId="0" applyFont="1" applyFill="1" applyBorder="1" applyAlignment="1" applyProtection="1">
      <alignment horizontal="left" wrapText="1" indent="2"/>
    </xf>
    <xf numFmtId="39" fontId="3" fillId="0" borderId="0" xfId="0" applyFont="1" applyFill="1" applyAlignment="1" applyProtection="1">
      <alignment horizontal="center"/>
    </xf>
    <xf numFmtId="39" fontId="1" fillId="0" borderId="0" xfId="0" applyFont="1" applyFill="1" applyAlignment="1">
      <alignment horizontal="center"/>
    </xf>
    <xf numFmtId="39" fontId="2" fillId="0" borderId="0" xfId="0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 vertical="top"/>
    </xf>
    <xf numFmtId="39" fontId="2" fillId="0" borderId="0" xfId="0" applyFont="1" applyFill="1" applyAlignment="1">
      <alignment horizontal="center"/>
    </xf>
    <xf numFmtId="39" fontId="2" fillId="0" borderId="1" xfId="0" applyFont="1" applyFill="1" applyBorder="1" applyAlignment="1">
      <alignment horizontal="center" vertical="top"/>
    </xf>
    <xf numFmtId="39" fontId="2" fillId="0" borderId="4" xfId="0" applyFont="1" applyFill="1" applyBorder="1" applyAlignment="1">
      <alignment horizontal="center" vertical="center" wrapText="1"/>
    </xf>
    <xf numFmtId="39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left" vertical="top"/>
    </xf>
    <xf numFmtId="0" fontId="6" fillId="2" borderId="0" xfId="0" applyNumberFormat="1" applyFont="1" applyFill="1" applyBorder="1" applyAlignment="1">
      <alignment horizontal="left" vertical="top"/>
    </xf>
    <xf numFmtId="0" fontId="2" fillId="2" borderId="0" xfId="0" applyNumberFormat="1" applyFont="1" applyFill="1" applyBorder="1" applyAlignment="1">
      <alignment horizontal="left" vertical="top" wrapText="1" inden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ELVIE'S%20FILE\152GPSA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winkle\AB%202017\LEP%202017%20FINAL\LEP%202017%20-%201031%20ADM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GPS"/>
      <sheetName val="STAT &amp; CONT. OBLIG."/>
      <sheetName val="1141"/>
      <sheetName val="1131"/>
      <sheetName val="1111"/>
      <sheetName val="1101"/>
      <sheetName val="1091"/>
      <sheetName val="1081"/>
      <sheetName val="1061"/>
      <sheetName val="1032"/>
      <sheetName val="1022"/>
      <sheetName val="1021"/>
      <sheetName val="1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1-LEP 2016"/>
    </sheetNames>
    <sheetDataSet>
      <sheetData sheetId="0">
        <row r="184">
          <cell r="N184">
            <v>26443318.43</v>
          </cell>
        </row>
        <row r="193">
          <cell r="N193">
            <v>3170387.67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91"/>
  <sheetViews>
    <sheetView view="pageBreakPreview" zoomScaleNormal="85" zoomScaleSheetLayoutView="100" workbookViewId="0">
      <pane xSplit="1" ySplit="14" topLeftCell="E81" activePane="bottomRight" state="frozen"/>
      <selection pane="topRight" activeCell="D1" sqref="D1"/>
      <selection pane="bottomLeft" activeCell="A16" sqref="A16"/>
      <selection pane="bottomRight" activeCell="L7" sqref="L7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4.886718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9" width="8.88671875" style="1"/>
    <col min="20" max="20" width="24.21875" style="1" customWidth="1"/>
    <col min="21" max="16384" width="8.88671875" style="1"/>
  </cols>
  <sheetData>
    <row r="1" spans="1:19" ht="15.75" x14ac:dyDescent="0.25">
      <c r="A1" s="130" t="s">
        <v>111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19" ht="15.75" customHeight="1" x14ac:dyDescent="0.2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114</v>
      </c>
      <c r="H4" s="3"/>
      <c r="I4" s="3"/>
      <c r="R4" s="4" t="s">
        <v>1</v>
      </c>
    </row>
    <row r="5" spans="1:19" ht="15" customHeight="1" x14ac:dyDescent="0.2">
      <c r="A5" s="5" t="s">
        <v>119</v>
      </c>
      <c r="B5" s="2" t="s">
        <v>113</v>
      </c>
      <c r="C5" s="5" t="s">
        <v>115</v>
      </c>
    </row>
    <row r="6" spans="1:19" ht="15" customHeight="1" x14ac:dyDescent="0.2">
      <c r="A6" s="5" t="s">
        <v>120</v>
      </c>
      <c r="B6" s="2" t="s">
        <v>113</v>
      </c>
      <c r="C6" s="5" t="s">
        <v>116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134" t="s">
        <v>122</v>
      </c>
      <c r="M9" s="134"/>
      <c r="N9" s="134"/>
      <c r="O9" s="134"/>
      <c r="P9" s="134"/>
      <c r="Q9" s="43"/>
    </row>
    <row r="10" spans="1:19" ht="15" customHeight="1" x14ac:dyDescent="0.2">
      <c r="H10" s="8"/>
      <c r="I10" s="8"/>
      <c r="J10" s="8" t="s">
        <v>303</v>
      </c>
      <c r="K10" s="8"/>
      <c r="L10" s="62" t="s">
        <v>123</v>
      </c>
      <c r="M10" s="62"/>
      <c r="N10" s="62" t="s">
        <v>125</v>
      </c>
      <c r="O10" s="62"/>
      <c r="P10" s="136" t="s">
        <v>127</v>
      </c>
      <c r="Q10" s="45"/>
      <c r="R10" s="43" t="s">
        <v>132</v>
      </c>
    </row>
    <row r="11" spans="1:19" ht="15" customHeight="1" x14ac:dyDescent="0.2">
      <c r="A11" s="132" t="s">
        <v>186</v>
      </c>
      <c r="B11" s="132"/>
      <c r="C11" s="132"/>
      <c r="D11" s="9"/>
      <c r="E11" s="132" t="s">
        <v>112</v>
      </c>
      <c r="F11" s="132"/>
      <c r="G11" s="132"/>
      <c r="H11" s="132"/>
      <c r="I11" s="8"/>
      <c r="J11" s="99" t="s">
        <v>298</v>
      </c>
      <c r="K11" s="44"/>
      <c r="L11" s="44" t="s">
        <v>304</v>
      </c>
      <c r="M11" s="44"/>
      <c r="N11" s="44" t="s">
        <v>304</v>
      </c>
      <c r="O11" s="44"/>
      <c r="P11" s="137"/>
      <c r="Q11" s="45"/>
      <c r="R11" s="44">
        <v>2018</v>
      </c>
    </row>
    <row r="12" spans="1:19" ht="15" customHeight="1" x14ac:dyDescent="0.2">
      <c r="A12" s="97"/>
      <c r="B12" s="97"/>
      <c r="C12" s="97"/>
      <c r="D12" s="9"/>
      <c r="E12" s="97"/>
      <c r="F12" s="97"/>
      <c r="G12" s="97"/>
      <c r="H12" s="97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37"/>
      <c r="Q12" s="45"/>
      <c r="R12" s="30" t="s">
        <v>2</v>
      </c>
    </row>
    <row r="13" spans="1:19" ht="15" customHeight="1" x14ac:dyDescent="0.2">
      <c r="A13" s="133" t="s">
        <v>3</v>
      </c>
      <c r="B13" s="133"/>
      <c r="C13" s="133"/>
      <c r="D13" s="7"/>
      <c r="E13" s="135" t="s">
        <v>4</v>
      </c>
      <c r="F13" s="135"/>
      <c r="G13" s="135"/>
      <c r="H13" s="135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12.75" customHeight="1" x14ac:dyDescent="0.2">
      <c r="A16" s="66" t="s">
        <v>6</v>
      </c>
      <c r="B16" s="40"/>
      <c r="C16" s="40"/>
      <c r="D16" s="14"/>
      <c r="E16" s="14">
        <v>5</v>
      </c>
      <c r="F16" s="15" t="s">
        <v>7</v>
      </c>
      <c r="G16" s="14" t="s">
        <v>7</v>
      </c>
      <c r="H16" s="14" t="s">
        <v>8</v>
      </c>
      <c r="I16" s="14"/>
      <c r="J16" s="7">
        <v>20318147.789999999</v>
      </c>
      <c r="K16" s="13"/>
      <c r="L16" s="7">
        <v>10439147.810000001</v>
      </c>
      <c r="N16" s="7">
        <f>P16-L16</f>
        <v>17376103.689999998</v>
      </c>
      <c r="P16" s="7">
        <v>27815251.5</v>
      </c>
      <c r="R16" s="7">
        <v>28204296.25</v>
      </c>
    </row>
    <row r="17" spans="1:18" s="7" customFormat="1" ht="12.75" customHeight="1" x14ac:dyDescent="0.2">
      <c r="A17" s="67" t="s">
        <v>9</v>
      </c>
      <c r="B17" s="41"/>
      <c r="C17" s="41"/>
      <c r="E17" s="38">
        <v>5</v>
      </c>
      <c r="F17" s="37" t="s">
        <v>7</v>
      </c>
      <c r="G17" s="38" t="s">
        <v>7</v>
      </c>
      <c r="H17" s="38" t="s">
        <v>10</v>
      </c>
      <c r="J17" s="7">
        <v>70393907.939999998</v>
      </c>
      <c r="K17" s="39"/>
      <c r="L17" s="7">
        <v>33767728.380000003</v>
      </c>
      <c r="N17" s="7">
        <f t="shared" ref="N17:N33" si="0">P17-L17</f>
        <v>64540868.020000003</v>
      </c>
      <c r="P17" s="7">
        <f>98291364+17232.4</f>
        <v>98308596.400000006</v>
      </c>
      <c r="R17" s="7">
        <v>112423320</v>
      </c>
    </row>
    <row r="18" spans="1:18" s="7" customFormat="1" ht="12.75" customHeight="1" x14ac:dyDescent="0.2">
      <c r="A18" s="66" t="s">
        <v>11</v>
      </c>
      <c r="B18" s="40"/>
      <c r="C18" s="40"/>
      <c r="D18" s="14"/>
      <c r="E18" s="14">
        <v>5</v>
      </c>
      <c r="F18" s="15" t="s">
        <v>7</v>
      </c>
      <c r="G18" s="14" t="s">
        <v>12</v>
      </c>
      <c r="H18" s="14" t="s">
        <v>8</v>
      </c>
      <c r="J18" s="7">
        <v>15839877.91</v>
      </c>
      <c r="K18" s="13"/>
      <c r="L18" s="7">
        <v>7317268.8300000001</v>
      </c>
      <c r="N18" s="7">
        <f t="shared" si="0"/>
        <v>12961003.9</v>
      </c>
      <c r="P18" s="7">
        <f>20275000+3272.73</f>
        <v>20278272.73</v>
      </c>
      <c r="R18" s="7">
        <v>21624000</v>
      </c>
    </row>
    <row r="19" spans="1:18" s="7" customFormat="1" ht="12.75" customHeight="1" x14ac:dyDescent="0.2">
      <c r="A19" s="66" t="s">
        <v>13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10</v>
      </c>
      <c r="J19" s="7">
        <v>177000</v>
      </c>
      <c r="K19" s="13"/>
      <c r="L19" s="7">
        <v>111000</v>
      </c>
      <c r="N19" s="7">
        <f t="shared" si="0"/>
        <v>21000</v>
      </c>
      <c r="P19" s="7">
        <v>132000</v>
      </c>
      <c r="R19" s="7">
        <v>222000</v>
      </c>
    </row>
    <row r="20" spans="1:18" s="7" customFormat="1" ht="12.75" customHeight="1" x14ac:dyDescent="0.2">
      <c r="A20" s="66" t="s">
        <v>14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15</v>
      </c>
      <c r="J20" s="7">
        <v>45000</v>
      </c>
      <c r="K20" s="13"/>
      <c r="L20" s="7">
        <v>45000</v>
      </c>
      <c r="N20" s="7">
        <f t="shared" si="0"/>
        <v>78000</v>
      </c>
      <c r="P20" s="7">
        <v>123000</v>
      </c>
      <c r="R20" s="7">
        <v>123000</v>
      </c>
    </row>
    <row r="21" spans="1:18" s="7" customFormat="1" ht="12.75" customHeight="1" x14ac:dyDescent="0.2">
      <c r="A21" s="66" t="s">
        <v>16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17</v>
      </c>
      <c r="J21" s="7">
        <v>245000</v>
      </c>
      <c r="K21" s="13"/>
      <c r="L21" s="7">
        <v>295000</v>
      </c>
      <c r="N21" s="7">
        <f t="shared" si="0"/>
        <v>110000</v>
      </c>
      <c r="P21" s="7">
        <v>405000</v>
      </c>
      <c r="R21" s="7">
        <v>405000</v>
      </c>
    </row>
    <row r="22" spans="1:18" s="7" customFormat="1" ht="12.75" customHeight="1" x14ac:dyDescent="0.2">
      <c r="A22" s="98" t="s">
        <v>141</v>
      </c>
      <c r="B22" s="40"/>
      <c r="C22" s="40"/>
      <c r="D22" s="14"/>
      <c r="E22" s="14">
        <v>5</v>
      </c>
      <c r="F22" s="15" t="s">
        <v>7</v>
      </c>
      <c r="G22" s="14" t="s">
        <v>12</v>
      </c>
      <c r="H22" s="14" t="s">
        <v>64</v>
      </c>
      <c r="J22" s="7">
        <v>21656.25</v>
      </c>
      <c r="K22" s="13"/>
      <c r="N22" s="7">
        <f t="shared" si="0"/>
        <v>0</v>
      </c>
    </row>
    <row r="23" spans="1:18" s="7" customFormat="1" ht="12.75" customHeight="1" x14ac:dyDescent="0.2">
      <c r="A23" s="66" t="s">
        <v>18</v>
      </c>
      <c r="B23" s="40"/>
      <c r="C23" s="40"/>
      <c r="D23" s="14"/>
      <c r="E23" s="14">
        <v>5</v>
      </c>
      <c r="F23" s="15" t="s">
        <v>7</v>
      </c>
      <c r="G23" s="14" t="s">
        <v>12</v>
      </c>
      <c r="H23" s="14" t="s">
        <v>19</v>
      </c>
      <c r="K23" s="13"/>
      <c r="P23" s="7">
        <v>86625</v>
      </c>
      <c r="R23" s="7">
        <v>86625</v>
      </c>
    </row>
    <row r="24" spans="1:18" s="7" customFormat="1" ht="12.75" customHeight="1" x14ac:dyDescent="0.2">
      <c r="A24" s="66" t="s">
        <v>23</v>
      </c>
      <c r="B24" s="40"/>
      <c r="C24" s="40"/>
      <c r="D24" s="14"/>
      <c r="E24" s="14">
        <v>5</v>
      </c>
      <c r="F24" s="15" t="s">
        <v>7</v>
      </c>
      <c r="G24" s="14" t="s">
        <v>12</v>
      </c>
      <c r="H24" s="16" t="s">
        <v>24</v>
      </c>
      <c r="J24" s="7">
        <v>1906514.45</v>
      </c>
      <c r="L24" s="7">
        <v>504393.88</v>
      </c>
      <c r="N24" s="7">
        <f t="shared" si="0"/>
        <v>4495606.12</v>
      </c>
      <c r="P24" s="7">
        <v>5000000</v>
      </c>
      <c r="R24" s="7">
        <v>5000000</v>
      </c>
    </row>
    <row r="25" spans="1:18" s="7" customFormat="1" ht="12.75" customHeight="1" x14ac:dyDescent="0.2">
      <c r="A25" s="66" t="s">
        <v>27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6" t="s">
        <v>28</v>
      </c>
      <c r="J25" s="7">
        <v>7546968.9000000004</v>
      </c>
      <c r="N25" s="7">
        <f>P25-L25</f>
        <v>10545693</v>
      </c>
      <c r="P25" s="7">
        <v>10545693</v>
      </c>
      <c r="R25" s="7">
        <v>11723551</v>
      </c>
    </row>
    <row r="26" spans="1:18" s="7" customFormat="1" ht="12.75" customHeight="1" x14ac:dyDescent="0.2">
      <c r="A26" s="66" t="s">
        <v>25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6" t="s">
        <v>26</v>
      </c>
      <c r="J26" s="7">
        <v>3260750</v>
      </c>
      <c r="N26" s="7">
        <f t="shared" si="0"/>
        <v>4230000</v>
      </c>
      <c r="P26" s="7">
        <v>4230000</v>
      </c>
      <c r="R26" s="7">
        <v>4505000</v>
      </c>
    </row>
    <row r="27" spans="1:18" s="7" customFormat="1" ht="12.75" customHeight="1" x14ac:dyDescent="0.2">
      <c r="A27" s="66" t="s">
        <v>140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6" t="s">
        <v>49</v>
      </c>
      <c r="J27" s="7">
        <v>8554641</v>
      </c>
      <c r="K27" s="13"/>
      <c r="L27" s="7">
        <v>7743938</v>
      </c>
      <c r="N27" s="7">
        <f>P27-L27</f>
        <v>2801755</v>
      </c>
      <c r="P27" s="7">
        <v>10545693</v>
      </c>
      <c r="R27" s="7">
        <v>11723551</v>
      </c>
    </row>
    <row r="28" spans="1:18" s="7" customFormat="1" ht="12.75" customHeight="1" x14ac:dyDescent="0.2">
      <c r="A28" s="66" t="s">
        <v>297</v>
      </c>
      <c r="B28" s="40"/>
      <c r="C28" s="40"/>
      <c r="D28" s="14"/>
      <c r="E28" s="14">
        <v>5</v>
      </c>
      <c r="F28" s="15" t="s">
        <v>7</v>
      </c>
      <c r="G28" s="14" t="s">
        <v>29</v>
      </c>
      <c r="H28" s="14" t="s">
        <v>8</v>
      </c>
      <c r="J28" s="7">
        <v>10703492.32</v>
      </c>
      <c r="L28" s="7">
        <v>5594822.9000000004</v>
      </c>
      <c r="N28" s="7">
        <f t="shared" si="0"/>
        <v>9548533.3699999992</v>
      </c>
      <c r="P28" s="7">
        <f>15141288.36+2067.91</f>
        <v>15143356.27</v>
      </c>
      <c r="R28" s="7">
        <v>16881913.440000001</v>
      </c>
    </row>
    <row r="29" spans="1:18" s="7" customFormat="1" ht="12.75" customHeight="1" x14ac:dyDescent="0.2">
      <c r="A29" s="66" t="s">
        <v>30</v>
      </c>
      <c r="B29" s="40"/>
      <c r="C29" s="40"/>
      <c r="D29" s="14"/>
      <c r="E29" s="14">
        <v>5</v>
      </c>
      <c r="F29" s="15" t="s">
        <v>7</v>
      </c>
      <c r="G29" s="14" t="s">
        <v>29</v>
      </c>
      <c r="H29" s="14" t="s">
        <v>10</v>
      </c>
      <c r="J29" s="7">
        <v>793100</v>
      </c>
      <c r="L29" s="7">
        <v>391800</v>
      </c>
      <c r="N29" s="7">
        <f t="shared" si="0"/>
        <v>622500</v>
      </c>
      <c r="P29" s="7">
        <f>1013900+400</f>
        <v>1014300</v>
      </c>
      <c r="R29" s="7">
        <v>1081200</v>
      </c>
    </row>
    <row r="30" spans="1:18" s="7" customFormat="1" ht="12.75" customHeight="1" x14ac:dyDescent="0.2">
      <c r="A30" s="66" t="s">
        <v>31</v>
      </c>
      <c r="B30" s="40"/>
      <c r="C30" s="40"/>
      <c r="D30" s="14"/>
      <c r="E30" s="14">
        <v>5</v>
      </c>
      <c r="F30" s="15" t="s">
        <v>7</v>
      </c>
      <c r="G30" s="14" t="s">
        <v>29</v>
      </c>
      <c r="H30" s="14" t="s">
        <v>15</v>
      </c>
      <c r="J30" s="7">
        <v>1084925</v>
      </c>
      <c r="L30" s="7">
        <v>555637.5</v>
      </c>
      <c r="N30" s="7">
        <f t="shared" si="0"/>
        <v>872975</v>
      </c>
      <c r="P30" s="7">
        <f>1428162.5+450</f>
        <v>1428612.5</v>
      </c>
      <c r="R30" s="7">
        <v>1599600</v>
      </c>
    </row>
    <row r="31" spans="1:18" s="7" customFormat="1" ht="12.75" customHeight="1" x14ac:dyDescent="0.2">
      <c r="A31" s="66" t="s">
        <v>32</v>
      </c>
      <c r="B31" s="40"/>
      <c r="C31" s="40"/>
      <c r="D31" s="14"/>
      <c r="E31" s="14">
        <v>5</v>
      </c>
      <c r="F31" s="15" t="s">
        <v>7</v>
      </c>
      <c r="G31" s="14" t="s">
        <v>29</v>
      </c>
      <c r="H31" s="14" t="s">
        <v>17</v>
      </c>
      <c r="J31" s="7">
        <v>755203.17</v>
      </c>
      <c r="L31" s="7">
        <v>381928.41</v>
      </c>
      <c r="N31" s="7">
        <f t="shared" si="0"/>
        <v>630547.90999999992</v>
      </c>
      <c r="P31" s="7">
        <f>1012304+172.32</f>
        <v>1012476.32</v>
      </c>
      <c r="R31" s="7">
        <v>1079604</v>
      </c>
    </row>
    <row r="32" spans="1:18" s="7" customFormat="1" ht="12.75" customHeight="1" x14ac:dyDescent="0.2">
      <c r="A32" s="66" t="s">
        <v>33</v>
      </c>
      <c r="B32" s="40"/>
      <c r="C32" s="40"/>
      <c r="D32" s="14"/>
      <c r="E32" s="14">
        <v>5</v>
      </c>
      <c r="F32" s="15" t="s">
        <v>7</v>
      </c>
      <c r="G32" s="14" t="s">
        <v>34</v>
      </c>
      <c r="H32" s="14" t="s">
        <v>15</v>
      </c>
      <c r="J32" s="7">
        <v>2251011.5699999998</v>
      </c>
      <c r="L32" s="7">
        <v>157164.62</v>
      </c>
      <c r="N32" s="7">
        <f t="shared" si="0"/>
        <v>475479.32999999996</v>
      </c>
      <c r="P32" s="7">
        <v>632643.94999999995</v>
      </c>
      <c r="R32" s="7">
        <v>339074.33</v>
      </c>
    </row>
    <row r="33" spans="1:18" s="7" customFormat="1" ht="12.75" customHeight="1" x14ac:dyDescent="0.2">
      <c r="A33" s="66" t="s">
        <v>35</v>
      </c>
      <c r="B33" s="40"/>
      <c r="C33" s="40"/>
      <c r="D33" s="14"/>
      <c r="E33" s="14">
        <v>5</v>
      </c>
      <c r="F33" s="15" t="s">
        <v>7</v>
      </c>
      <c r="G33" s="14" t="s">
        <v>34</v>
      </c>
      <c r="H33" s="14" t="s">
        <v>49</v>
      </c>
      <c r="J33" s="7">
        <v>5948154.1399999997</v>
      </c>
      <c r="L33" s="7">
        <v>5000</v>
      </c>
      <c r="N33" s="7">
        <f t="shared" si="0"/>
        <v>4230000</v>
      </c>
      <c r="P33" s="7">
        <f>4230000+5000</f>
        <v>4235000</v>
      </c>
      <c r="R33" s="7">
        <v>4505000</v>
      </c>
    </row>
    <row r="34" spans="1:18" s="7" customFormat="1" ht="18.95" customHeight="1" x14ac:dyDescent="0.2">
      <c r="A34" s="63" t="s">
        <v>36</v>
      </c>
      <c r="B34" s="26"/>
      <c r="C34" s="26"/>
      <c r="J34" s="22">
        <f>SUM(J16:J33)</f>
        <v>149845350.43999997</v>
      </c>
      <c r="K34" s="18"/>
      <c r="L34" s="22">
        <f>SUM(L16:L33)</f>
        <v>67309830.330000013</v>
      </c>
      <c r="N34" s="22">
        <f>SUM(N16:N33)</f>
        <v>133540065.34000002</v>
      </c>
      <c r="P34" s="22">
        <f>SUM(P16:P33)</f>
        <v>200936520.66999999</v>
      </c>
      <c r="R34" s="22">
        <f>SUM(R16:R33)</f>
        <v>221526735.02000001</v>
      </c>
    </row>
    <row r="35" spans="1:18" s="7" customFormat="1" ht="6" customHeight="1" x14ac:dyDescent="0.2">
      <c r="A35" s="17"/>
      <c r="B35" s="17"/>
      <c r="C35" s="17"/>
      <c r="J35" s="18"/>
      <c r="K35" s="18"/>
    </row>
    <row r="36" spans="1:18" s="7" customFormat="1" ht="12.75" customHeight="1" x14ac:dyDescent="0.2">
      <c r="A36" s="68" t="s">
        <v>188</v>
      </c>
      <c r="B36" s="12"/>
      <c r="C36" s="12"/>
    </row>
    <row r="37" spans="1:18" s="7" customFormat="1" ht="12.75" customHeight="1" x14ac:dyDescent="0.2">
      <c r="A37" s="66" t="s">
        <v>37</v>
      </c>
      <c r="B37" s="40"/>
      <c r="C37" s="40"/>
      <c r="D37" s="14"/>
      <c r="E37" s="14">
        <v>5</v>
      </c>
      <c r="F37" s="15" t="s">
        <v>12</v>
      </c>
      <c r="G37" s="14" t="s">
        <v>7</v>
      </c>
      <c r="H37" s="14" t="s">
        <v>8</v>
      </c>
      <c r="J37" s="7">
        <v>59443</v>
      </c>
      <c r="N37" s="7">
        <f t="shared" ref="N37:N66" si="1">P37-L37</f>
        <v>862800</v>
      </c>
      <c r="P37" s="93">
        <v>862800</v>
      </c>
      <c r="R37" s="7">
        <v>918000</v>
      </c>
    </row>
    <row r="38" spans="1:18" s="7" customFormat="1" ht="12.75" customHeight="1" x14ac:dyDescent="0.2">
      <c r="A38" s="66" t="s">
        <v>38</v>
      </c>
      <c r="B38" s="40"/>
      <c r="C38" s="40"/>
      <c r="E38" s="14">
        <v>5</v>
      </c>
      <c r="F38" s="15" t="s">
        <v>12</v>
      </c>
      <c r="G38" s="14" t="s">
        <v>7</v>
      </c>
      <c r="H38" s="14" t="s">
        <v>10</v>
      </c>
      <c r="N38" s="7">
        <f t="shared" si="1"/>
        <v>1000000</v>
      </c>
      <c r="P38" s="7">
        <v>1000000</v>
      </c>
      <c r="R38" s="7">
        <v>1000000</v>
      </c>
    </row>
    <row r="39" spans="1:18" s="7" customFormat="1" ht="12.75" customHeight="1" x14ac:dyDescent="0.2">
      <c r="A39" s="66" t="s">
        <v>39</v>
      </c>
      <c r="B39" s="40"/>
      <c r="C39" s="40"/>
      <c r="E39" s="14">
        <v>5</v>
      </c>
      <c r="F39" s="15" t="s">
        <v>12</v>
      </c>
      <c r="G39" s="14" t="s">
        <v>12</v>
      </c>
      <c r="H39" s="14" t="s">
        <v>8</v>
      </c>
      <c r="J39" s="7">
        <v>1440</v>
      </c>
      <c r="L39" s="7">
        <v>1280</v>
      </c>
      <c r="N39" s="7">
        <f t="shared" si="1"/>
        <v>1442720</v>
      </c>
      <c r="P39" s="7">
        <v>1444000</v>
      </c>
      <c r="R39" s="7">
        <v>1349000</v>
      </c>
    </row>
    <row r="40" spans="1:18" s="7" customFormat="1" ht="12.75" customHeight="1" x14ac:dyDescent="0.2">
      <c r="A40" s="66" t="s">
        <v>142</v>
      </c>
      <c r="B40" s="40"/>
      <c r="C40" s="40"/>
      <c r="D40" s="14"/>
      <c r="E40" s="14">
        <v>5</v>
      </c>
      <c r="F40" s="15" t="s">
        <v>12</v>
      </c>
      <c r="G40" s="14" t="s">
        <v>12</v>
      </c>
      <c r="H40" s="14" t="s">
        <v>10</v>
      </c>
      <c r="J40" s="7">
        <v>21850500</v>
      </c>
      <c r="L40" s="7">
        <v>73750</v>
      </c>
      <c r="N40" s="7">
        <f t="shared" si="1"/>
        <v>26768750</v>
      </c>
      <c r="P40" s="7">
        <v>26842500</v>
      </c>
      <c r="R40" s="7">
        <v>34775000</v>
      </c>
    </row>
    <row r="41" spans="1:18" s="7" customFormat="1" ht="12.75" customHeight="1" x14ac:dyDescent="0.2">
      <c r="A41" s="66" t="s">
        <v>40</v>
      </c>
      <c r="B41" s="40"/>
      <c r="C41" s="40"/>
      <c r="D41" s="14"/>
      <c r="E41" s="14">
        <v>5</v>
      </c>
      <c r="F41" s="15" t="s">
        <v>12</v>
      </c>
      <c r="G41" s="14" t="s">
        <v>29</v>
      </c>
      <c r="H41" s="14" t="s">
        <v>8</v>
      </c>
      <c r="J41" s="7">
        <v>429367.09</v>
      </c>
      <c r="N41" s="7">
        <f t="shared" si="1"/>
        <v>576207.25</v>
      </c>
      <c r="P41" s="7">
        <v>576207.25</v>
      </c>
    </row>
    <row r="42" spans="1:18" s="7" customFormat="1" ht="12.75" customHeight="1" x14ac:dyDescent="0.2">
      <c r="A42" s="66" t="s">
        <v>88</v>
      </c>
      <c r="B42" s="40"/>
      <c r="C42" s="40"/>
      <c r="E42" s="14">
        <v>5</v>
      </c>
      <c r="F42" s="15" t="s">
        <v>12</v>
      </c>
      <c r="G42" s="14" t="s">
        <v>29</v>
      </c>
      <c r="H42" s="14" t="s">
        <v>60</v>
      </c>
      <c r="N42" s="7">
        <f t="shared" si="1"/>
        <v>1000000</v>
      </c>
      <c r="P42" s="7">
        <v>1000000</v>
      </c>
      <c r="R42" s="7">
        <v>1000000</v>
      </c>
    </row>
    <row r="43" spans="1:18" s="7" customFormat="1" ht="12.75" customHeight="1" x14ac:dyDescent="0.2">
      <c r="A43" s="66" t="s">
        <v>44</v>
      </c>
      <c r="B43" s="40"/>
      <c r="C43" s="40"/>
      <c r="D43" s="14"/>
      <c r="E43" s="14">
        <v>5</v>
      </c>
      <c r="F43" s="15" t="s">
        <v>12</v>
      </c>
      <c r="G43" s="14" t="s">
        <v>29</v>
      </c>
      <c r="H43" s="14" t="s">
        <v>45</v>
      </c>
      <c r="J43" s="7">
        <v>3305985.7</v>
      </c>
      <c r="K43" s="19"/>
      <c r="L43" s="7">
        <v>1493780.26</v>
      </c>
      <c r="N43" s="7">
        <f t="shared" si="1"/>
        <v>5998219.7400000002</v>
      </c>
      <c r="P43" s="7">
        <v>7492000</v>
      </c>
      <c r="R43" s="7">
        <v>7852000</v>
      </c>
    </row>
    <row r="44" spans="1:18" s="7" customFormat="1" ht="12.75" customHeight="1" x14ac:dyDescent="0.2">
      <c r="A44" s="66" t="s">
        <v>46</v>
      </c>
      <c r="B44" s="40"/>
      <c r="C44" s="40"/>
      <c r="D44" s="14"/>
      <c r="E44" s="14">
        <v>5</v>
      </c>
      <c r="F44" s="15" t="s">
        <v>12</v>
      </c>
      <c r="G44" s="14" t="s">
        <v>29</v>
      </c>
      <c r="H44" s="14" t="s">
        <v>47</v>
      </c>
      <c r="N44" s="7">
        <f t="shared" si="1"/>
        <v>5000000</v>
      </c>
      <c r="P44" s="7">
        <v>5000000</v>
      </c>
      <c r="R44" s="7">
        <v>6080000</v>
      </c>
    </row>
    <row r="45" spans="1:18" s="7" customFormat="1" ht="12.75" customHeight="1" x14ac:dyDescent="0.2">
      <c r="A45" s="66" t="s">
        <v>48</v>
      </c>
      <c r="B45" s="40"/>
      <c r="C45" s="40"/>
      <c r="E45" s="14">
        <v>5</v>
      </c>
      <c r="F45" s="15" t="s">
        <v>12</v>
      </c>
      <c r="G45" s="14" t="s">
        <v>29</v>
      </c>
      <c r="H45" s="16" t="s">
        <v>49</v>
      </c>
      <c r="J45" s="7">
        <v>915202.5</v>
      </c>
      <c r="L45" s="7">
        <v>69224</v>
      </c>
      <c r="N45" s="7">
        <f t="shared" si="1"/>
        <v>8678246</v>
      </c>
      <c r="P45" s="7">
        <f>8740470+7000</f>
        <v>8747470</v>
      </c>
      <c r="R45" s="7">
        <v>10401500</v>
      </c>
    </row>
    <row r="46" spans="1:18" s="7" customFormat="1" ht="12.75" customHeight="1" x14ac:dyDescent="0.2">
      <c r="A46" s="66" t="s">
        <v>53</v>
      </c>
      <c r="B46" s="40"/>
      <c r="C46" s="40"/>
      <c r="E46" s="14">
        <v>5</v>
      </c>
      <c r="F46" s="15" t="s">
        <v>12</v>
      </c>
      <c r="G46" s="14" t="s">
        <v>54</v>
      </c>
      <c r="H46" s="14" t="s">
        <v>8</v>
      </c>
      <c r="N46" s="7">
        <f t="shared" si="1"/>
        <v>10500</v>
      </c>
      <c r="P46" s="7">
        <v>10500</v>
      </c>
      <c r="R46" s="7">
        <v>10500</v>
      </c>
    </row>
    <row r="47" spans="1:18" s="7" customFormat="1" ht="12.75" customHeight="1" x14ac:dyDescent="0.2">
      <c r="A47" s="66" t="s">
        <v>55</v>
      </c>
      <c r="B47" s="40"/>
      <c r="C47" s="40"/>
      <c r="E47" s="14">
        <v>5</v>
      </c>
      <c r="F47" s="15" t="s">
        <v>12</v>
      </c>
      <c r="G47" s="14" t="s">
        <v>54</v>
      </c>
      <c r="H47" s="14" t="s">
        <v>10</v>
      </c>
      <c r="J47" s="7">
        <v>241140.28</v>
      </c>
      <c r="L47" s="7">
        <v>85805.86</v>
      </c>
      <c r="N47" s="7">
        <f t="shared" si="1"/>
        <v>394194.14</v>
      </c>
      <c r="P47" s="7">
        <v>480000</v>
      </c>
      <c r="R47" s="7">
        <v>420000</v>
      </c>
    </row>
    <row r="48" spans="1:18" s="7" customFormat="1" ht="12.75" customHeight="1" x14ac:dyDescent="0.2">
      <c r="A48" s="66" t="s">
        <v>56</v>
      </c>
      <c r="B48" s="40"/>
      <c r="C48" s="40"/>
      <c r="E48" s="14">
        <v>5</v>
      </c>
      <c r="F48" s="15" t="s">
        <v>12</v>
      </c>
      <c r="G48" s="14" t="s">
        <v>54</v>
      </c>
      <c r="H48" s="14" t="s">
        <v>15</v>
      </c>
      <c r="N48" s="7">
        <f t="shared" si="1"/>
        <v>60000</v>
      </c>
      <c r="P48" s="7">
        <v>60000</v>
      </c>
      <c r="R48" s="7">
        <v>60000</v>
      </c>
    </row>
    <row r="49" spans="1:18" s="7" customFormat="1" ht="12.75" customHeight="1" x14ac:dyDescent="0.2">
      <c r="A49" s="66" t="s">
        <v>57</v>
      </c>
      <c r="B49" s="40"/>
      <c r="C49" s="40"/>
      <c r="E49" s="14">
        <v>5</v>
      </c>
      <c r="F49" s="15" t="s">
        <v>12</v>
      </c>
      <c r="G49" s="14" t="s">
        <v>54</v>
      </c>
      <c r="H49" s="14" t="s">
        <v>17</v>
      </c>
      <c r="N49" s="7">
        <f t="shared" si="1"/>
        <v>100000</v>
      </c>
      <c r="P49" s="7">
        <v>100000</v>
      </c>
      <c r="R49" s="7">
        <v>100000</v>
      </c>
    </row>
    <row r="50" spans="1:18" s="7" customFormat="1" ht="12.75" customHeight="1" x14ac:dyDescent="0.2">
      <c r="A50" s="66" t="s">
        <v>66</v>
      </c>
      <c r="B50" s="40"/>
      <c r="C50" s="40"/>
      <c r="E50" s="14">
        <v>5</v>
      </c>
      <c r="F50" s="15" t="s">
        <v>12</v>
      </c>
      <c r="G50" s="14" t="s">
        <v>67</v>
      </c>
      <c r="H50" s="14" t="s">
        <v>8</v>
      </c>
      <c r="N50" s="7">
        <f t="shared" si="1"/>
        <v>1000000</v>
      </c>
      <c r="P50" s="7">
        <v>1000000</v>
      </c>
      <c r="R50" s="7">
        <v>1000000</v>
      </c>
    </row>
    <row r="51" spans="1:18" s="7" customFormat="1" ht="12.75" customHeight="1" x14ac:dyDescent="0.2">
      <c r="A51" s="66" t="s">
        <v>61</v>
      </c>
      <c r="B51" s="40"/>
      <c r="C51" s="40"/>
      <c r="E51" s="14">
        <v>5</v>
      </c>
      <c r="F51" s="15" t="s">
        <v>12</v>
      </c>
      <c r="G51" s="14" t="s">
        <v>59</v>
      </c>
      <c r="H51" s="14" t="s">
        <v>8</v>
      </c>
      <c r="N51" s="7">
        <f t="shared" si="1"/>
        <v>500000</v>
      </c>
      <c r="P51" s="7">
        <v>500000</v>
      </c>
      <c r="R51" s="7">
        <v>500000</v>
      </c>
    </row>
    <row r="52" spans="1:18" s="7" customFormat="1" ht="12.75" customHeight="1" x14ac:dyDescent="0.2">
      <c r="A52" s="66" t="s">
        <v>62</v>
      </c>
      <c r="B52" s="40"/>
      <c r="C52" s="40"/>
      <c r="E52" s="14">
        <v>5</v>
      </c>
      <c r="F52" s="15" t="s">
        <v>12</v>
      </c>
      <c r="G52" s="14" t="s">
        <v>59</v>
      </c>
      <c r="H52" s="14" t="s">
        <v>10</v>
      </c>
      <c r="N52" s="7">
        <f t="shared" si="1"/>
        <v>672000</v>
      </c>
      <c r="P52" s="7">
        <v>672000</v>
      </c>
      <c r="R52" s="7">
        <v>672000</v>
      </c>
    </row>
    <row r="53" spans="1:18" s="7" customFormat="1" ht="12.75" customHeight="1" x14ac:dyDescent="0.2">
      <c r="A53" s="66" t="s">
        <v>63</v>
      </c>
      <c r="B53" s="40"/>
      <c r="C53" s="40"/>
      <c r="E53" s="14">
        <v>5</v>
      </c>
      <c r="F53" s="15" t="s">
        <v>12</v>
      </c>
      <c r="G53" s="14" t="s">
        <v>59</v>
      </c>
      <c r="H53" s="14" t="s">
        <v>64</v>
      </c>
      <c r="J53" s="7">
        <v>327500</v>
      </c>
      <c r="N53" s="7">
        <f t="shared" si="1"/>
        <v>3500000</v>
      </c>
      <c r="P53" s="7">
        <v>3500000</v>
      </c>
      <c r="R53" s="7">
        <v>3500000</v>
      </c>
    </row>
    <row r="54" spans="1:18" s="7" customFormat="1" ht="12.75" customHeight="1" x14ac:dyDescent="0.2">
      <c r="A54" s="66" t="s">
        <v>65</v>
      </c>
      <c r="B54" s="40"/>
      <c r="C54" s="40"/>
      <c r="E54" s="14">
        <v>5</v>
      </c>
      <c r="F54" s="15" t="s">
        <v>12</v>
      </c>
      <c r="G54" s="14" t="s">
        <v>59</v>
      </c>
      <c r="H54" s="14" t="s">
        <v>19</v>
      </c>
      <c r="N54" s="7">
        <f t="shared" si="1"/>
        <v>345600</v>
      </c>
      <c r="P54" s="7">
        <v>345600</v>
      </c>
      <c r="R54" s="7">
        <v>345600</v>
      </c>
    </row>
    <row r="55" spans="1:18" s="7" customFormat="1" ht="12.75" customHeight="1" x14ac:dyDescent="0.2">
      <c r="A55" s="66" t="s">
        <v>68</v>
      </c>
      <c r="B55" s="40"/>
      <c r="C55" s="40"/>
      <c r="E55" s="14">
        <v>5</v>
      </c>
      <c r="F55" s="15" t="s">
        <v>12</v>
      </c>
      <c r="G55" s="14" t="s">
        <v>67</v>
      </c>
      <c r="H55" s="14" t="s">
        <v>10</v>
      </c>
      <c r="J55" s="7">
        <v>619551.78</v>
      </c>
      <c r="N55" s="7">
        <f t="shared" si="1"/>
        <v>15431600</v>
      </c>
      <c r="P55" s="7">
        <v>15431600</v>
      </c>
      <c r="R55" s="7">
        <f>15500000+5000000</f>
        <v>20500000</v>
      </c>
    </row>
    <row r="56" spans="1:18" s="7" customFormat="1" ht="12.75" customHeight="1" x14ac:dyDescent="0.2">
      <c r="A56" s="66" t="s">
        <v>69</v>
      </c>
      <c r="B56" s="40"/>
      <c r="C56" s="40"/>
      <c r="E56" s="14">
        <v>5</v>
      </c>
      <c r="F56" s="15" t="s">
        <v>12</v>
      </c>
      <c r="G56" s="14" t="s">
        <v>70</v>
      </c>
      <c r="H56" s="14" t="s">
        <v>15</v>
      </c>
      <c r="J56" s="7">
        <v>2120850.37</v>
      </c>
      <c r="L56" s="7">
        <v>691641.64</v>
      </c>
      <c r="N56" s="7">
        <f t="shared" si="1"/>
        <v>3408998.36</v>
      </c>
      <c r="P56" s="7">
        <v>4100640</v>
      </c>
      <c r="R56" s="7">
        <v>1486656</v>
      </c>
    </row>
    <row r="57" spans="1:18" s="7" customFormat="1" ht="12.75" customHeight="1" x14ac:dyDescent="0.2">
      <c r="A57" s="66" t="s">
        <v>72</v>
      </c>
      <c r="B57" s="40"/>
      <c r="C57" s="40"/>
      <c r="E57" s="14">
        <v>5</v>
      </c>
      <c r="F57" s="15" t="s">
        <v>12</v>
      </c>
      <c r="G57" s="14" t="s">
        <v>70</v>
      </c>
      <c r="H57" s="14" t="s">
        <v>49</v>
      </c>
      <c r="J57" s="7">
        <v>3385500</v>
      </c>
      <c r="L57" s="7">
        <v>48000</v>
      </c>
      <c r="N57" s="7">
        <f t="shared" si="1"/>
        <v>4452000</v>
      </c>
      <c r="P57" s="7">
        <v>4500000</v>
      </c>
      <c r="R57" s="7">
        <v>4524000</v>
      </c>
    </row>
    <row r="58" spans="1:18" s="7" customFormat="1" ht="12.75" customHeight="1" x14ac:dyDescent="0.2">
      <c r="A58" s="66" t="s">
        <v>73</v>
      </c>
      <c r="B58" s="40"/>
      <c r="C58" s="40"/>
      <c r="E58" s="14">
        <v>5</v>
      </c>
      <c r="F58" s="15" t="s">
        <v>12</v>
      </c>
      <c r="G58" s="14" t="s">
        <v>74</v>
      </c>
      <c r="H58" s="14" t="s">
        <v>64</v>
      </c>
      <c r="J58" s="7">
        <v>34742</v>
      </c>
      <c r="L58" s="7">
        <v>21270</v>
      </c>
      <c r="N58" s="7">
        <f t="shared" si="1"/>
        <v>4763730</v>
      </c>
      <c r="P58" s="7">
        <v>4785000</v>
      </c>
      <c r="R58" s="7">
        <v>1385000</v>
      </c>
    </row>
    <row r="59" spans="1:18" s="7" customFormat="1" ht="12.75" customHeight="1" x14ac:dyDescent="0.2">
      <c r="A59" s="66" t="s">
        <v>75</v>
      </c>
      <c r="B59" s="40"/>
      <c r="C59" s="40"/>
      <c r="E59" s="14">
        <v>5</v>
      </c>
      <c r="F59" s="15" t="s">
        <v>12</v>
      </c>
      <c r="G59" s="14" t="s">
        <v>74</v>
      </c>
      <c r="H59" s="14" t="s">
        <v>19</v>
      </c>
      <c r="J59" s="7">
        <v>28480</v>
      </c>
      <c r="N59" s="7">
        <f t="shared" si="1"/>
        <v>250000</v>
      </c>
      <c r="P59" s="7">
        <v>250000</v>
      </c>
      <c r="R59" s="7">
        <v>250000</v>
      </c>
    </row>
    <row r="60" spans="1:18" s="7" customFormat="1" ht="12.75" customHeight="1" x14ac:dyDescent="0.2">
      <c r="A60" s="66" t="s">
        <v>77</v>
      </c>
      <c r="B60" s="40"/>
      <c r="C60" s="40"/>
      <c r="E60" s="14">
        <v>5</v>
      </c>
      <c r="F60" s="15" t="s">
        <v>12</v>
      </c>
      <c r="G60" s="14" t="s">
        <v>74</v>
      </c>
      <c r="H60" s="14" t="s">
        <v>49</v>
      </c>
      <c r="J60" s="7">
        <v>151366</v>
      </c>
      <c r="L60" s="7">
        <v>81355</v>
      </c>
      <c r="N60" s="7">
        <f t="shared" si="1"/>
        <v>218645</v>
      </c>
      <c r="P60" s="7">
        <v>300000</v>
      </c>
      <c r="R60" s="7">
        <v>300000</v>
      </c>
    </row>
    <row r="61" spans="1:18" s="7" customFormat="1" ht="12.75" customHeight="1" x14ac:dyDescent="0.2">
      <c r="A61" s="66" t="s">
        <v>78</v>
      </c>
      <c r="B61" s="40"/>
      <c r="C61" s="40"/>
      <c r="E61" s="14">
        <v>5</v>
      </c>
      <c r="F61" s="15" t="s">
        <v>12</v>
      </c>
      <c r="G61" s="14" t="s">
        <v>79</v>
      </c>
      <c r="H61" s="14" t="s">
        <v>10</v>
      </c>
      <c r="J61" s="7">
        <v>1530000</v>
      </c>
      <c r="L61" s="7">
        <v>374441.13</v>
      </c>
      <c r="N61" s="7">
        <f t="shared" si="1"/>
        <v>19675558.870000001</v>
      </c>
      <c r="P61" s="7">
        <v>20050000</v>
      </c>
      <c r="R61" s="7">
        <v>20150000</v>
      </c>
    </row>
    <row r="62" spans="1:18" s="7" customFormat="1" ht="12.75" customHeight="1" x14ac:dyDescent="0.2">
      <c r="A62" s="66" t="s">
        <v>80</v>
      </c>
      <c r="B62" s="40"/>
      <c r="C62" s="40"/>
      <c r="E62" s="14">
        <v>5</v>
      </c>
      <c r="F62" s="15" t="s">
        <v>12</v>
      </c>
      <c r="G62" s="14" t="s">
        <v>79</v>
      </c>
      <c r="H62" s="14" t="s">
        <v>15</v>
      </c>
      <c r="J62" s="7">
        <v>61673655</v>
      </c>
      <c r="L62" s="7">
        <v>3288350</v>
      </c>
      <c r="N62" s="7">
        <f t="shared" si="1"/>
        <v>219711650</v>
      </c>
      <c r="P62" s="7">
        <v>223000000</v>
      </c>
      <c r="R62" s="7">
        <v>230140000</v>
      </c>
    </row>
    <row r="63" spans="1:18" s="7" customFormat="1" ht="12.75" customHeight="1" x14ac:dyDescent="0.2">
      <c r="A63" s="66" t="s">
        <v>83</v>
      </c>
      <c r="B63" s="40"/>
      <c r="C63" s="40"/>
      <c r="E63" s="14">
        <v>5</v>
      </c>
      <c r="F63" s="15" t="s">
        <v>12</v>
      </c>
      <c r="G63" s="14" t="s">
        <v>84</v>
      </c>
      <c r="H63" s="15" t="s">
        <v>8</v>
      </c>
      <c r="J63" s="7">
        <v>73600000</v>
      </c>
      <c r="L63" s="7">
        <v>31000000</v>
      </c>
      <c r="N63" s="7">
        <f t="shared" si="1"/>
        <v>44000000</v>
      </c>
      <c r="P63" s="7">
        <v>75000000</v>
      </c>
      <c r="R63" s="7">
        <v>76000000</v>
      </c>
    </row>
    <row r="64" spans="1:18" s="7" customFormat="1" ht="12.75" customHeight="1" x14ac:dyDescent="0.2">
      <c r="A64" s="66" t="s">
        <v>86</v>
      </c>
      <c r="B64" s="40"/>
      <c r="C64" s="40"/>
      <c r="E64" s="14">
        <v>5</v>
      </c>
      <c r="F64" s="15" t="s">
        <v>12</v>
      </c>
      <c r="G64" s="14" t="s">
        <v>84</v>
      </c>
      <c r="H64" s="15" t="s">
        <v>15</v>
      </c>
      <c r="J64" s="7">
        <v>3775255.62</v>
      </c>
      <c r="L64" s="7">
        <v>1238473.79</v>
      </c>
      <c r="N64" s="7">
        <f t="shared" si="1"/>
        <v>3735889.5199999996</v>
      </c>
      <c r="P64" s="7">
        <v>4974363.3099999996</v>
      </c>
      <c r="R64" s="7">
        <v>5680146.9100000001</v>
      </c>
    </row>
    <row r="65" spans="1:18" s="7" customFormat="1" ht="12.75" customHeight="1" x14ac:dyDescent="0.2">
      <c r="A65" s="66" t="s">
        <v>81</v>
      </c>
      <c r="B65" s="40"/>
      <c r="C65" s="40"/>
      <c r="E65" s="14">
        <v>5</v>
      </c>
      <c r="F65" s="15" t="s">
        <v>12</v>
      </c>
      <c r="G65" s="14" t="s">
        <v>59</v>
      </c>
      <c r="H65" s="15" t="s">
        <v>82</v>
      </c>
      <c r="J65" s="7">
        <v>6176160</v>
      </c>
      <c r="L65" s="7">
        <v>1260000</v>
      </c>
      <c r="N65" s="7">
        <f t="shared" ref="N65" si="2">P65-L65</f>
        <v>109480548.8</v>
      </c>
      <c r="P65" s="7">
        <v>110740548.8</v>
      </c>
      <c r="R65" s="7">
        <v>126672148.8</v>
      </c>
    </row>
    <row r="66" spans="1:18" s="7" customFormat="1" ht="12.75" customHeight="1" x14ac:dyDescent="0.2">
      <c r="A66" s="66" t="s">
        <v>294</v>
      </c>
      <c r="B66" s="40"/>
      <c r="C66" s="40"/>
      <c r="E66" s="14">
        <v>5</v>
      </c>
      <c r="F66" s="15" t="s">
        <v>12</v>
      </c>
      <c r="G66" s="83">
        <v>99</v>
      </c>
      <c r="H66" s="89">
        <v>990</v>
      </c>
      <c r="J66" s="7">
        <v>105805450.51000001</v>
      </c>
      <c r="L66" s="7">
        <v>56334929.289999999</v>
      </c>
      <c r="N66" s="7">
        <f t="shared" si="1"/>
        <v>205054519.14000002</v>
      </c>
      <c r="P66" s="7">
        <v>261389448.43000001</v>
      </c>
      <c r="R66" s="7">
        <v>283732138.60000002</v>
      </c>
    </row>
    <row r="67" spans="1:18" s="7" customFormat="1" ht="18.95" customHeight="1" x14ac:dyDescent="0.2">
      <c r="A67" s="129" t="s">
        <v>191</v>
      </c>
      <c r="B67" s="129"/>
      <c r="C67" s="129"/>
      <c r="J67" s="22">
        <f>SUM(J37:J66)</f>
        <v>286031589.85000002</v>
      </c>
      <c r="K67" s="18"/>
      <c r="L67" s="22">
        <f>SUM(L37:L66)</f>
        <v>96062300.969999999</v>
      </c>
      <c r="N67" s="22">
        <f>SUM(N37:N66)</f>
        <v>688092376.82000005</v>
      </c>
      <c r="P67" s="22">
        <f>SUM(P37:P66)</f>
        <v>784154677.78999996</v>
      </c>
      <c r="R67" s="22">
        <f>SUM(R37:R66)</f>
        <v>840803690.31000006</v>
      </c>
    </row>
    <row r="68" spans="1:18" s="7" customFormat="1" ht="6" customHeight="1" x14ac:dyDescent="0.2">
      <c r="A68" s="20"/>
      <c r="B68" s="20"/>
      <c r="C68" s="20"/>
      <c r="J68" s="18"/>
      <c r="K68" s="18"/>
    </row>
    <row r="69" spans="1:18" s="7" customFormat="1" ht="12.75" customHeight="1" x14ac:dyDescent="0.2">
      <c r="A69" s="68" t="s">
        <v>190</v>
      </c>
      <c r="B69" s="11"/>
      <c r="C69" s="11"/>
    </row>
    <row r="70" spans="1:18" s="7" customFormat="1" ht="12.75" customHeight="1" x14ac:dyDescent="0.2">
      <c r="A70" s="71" t="s">
        <v>91</v>
      </c>
      <c r="B70" s="25"/>
      <c r="C70" s="25"/>
    </row>
    <row r="71" spans="1:18" s="7" customFormat="1" ht="12.75" customHeight="1" x14ac:dyDescent="0.2">
      <c r="A71" s="66" t="s">
        <v>92</v>
      </c>
      <c r="B71" s="40"/>
      <c r="C71" s="40"/>
      <c r="E71" s="14">
        <v>1</v>
      </c>
      <c r="F71" s="15" t="s">
        <v>93</v>
      </c>
      <c r="G71" s="14" t="s">
        <v>7</v>
      </c>
      <c r="H71" s="14" t="s">
        <v>8</v>
      </c>
      <c r="N71" s="7">
        <f t="shared" ref="N71:N80" si="3">P71-L71</f>
        <v>10000000</v>
      </c>
      <c r="P71" s="7">
        <v>10000000</v>
      </c>
      <c r="R71" s="7">
        <v>100000000</v>
      </c>
    </row>
    <row r="72" spans="1:18" s="7" customFormat="1" ht="12.75" customHeight="1" x14ac:dyDescent="0.2">
      <c r="A72" s="66" t="s">
        <v>94</v>
      </c>
      <c r="B72" s="40"/>
      <c r="C72" s="40"/>
      <c r="E72" s="14">
        <v>1</v>
      </c>
      <c r="F72" s="15" t="s">
        <v>93</v>
      </c>
      <c r="G72" s="14" t="s">
        <v>34</v>
      </c>
      <c r="H72" s="14" t="s">
        <v>8</v>
      </c>
      <c r="N72" s="7">
        <f t="shared" si="3"/>
        <v>2000000</v>
      </c>
      <c r="P72" s="7">
        <v>2000000</v>
      </c>
    </row>
    <row r="73" spans="1:18" s="7" customFormat="1" ht="12.75" customHeight="1" x14ac:dyDescent="0.2">
      <c r="A73" s="66" t="s">
        <v>96</v>
      </c>
      <c r="B73" s="40"/>
      <c r="C73" s="40"/>
      <c r="E73" s="14">
        <v>1</v>
      </c>
      <c r="F73" s="15" t="s">
        <v>93</v>
      </c>
      <c r="G73" s="14" t="s">
        <v>54</v>
      </c>
      <c r="H73" s="16" t="s">
        <v>10</v>
      </c>
      <c r="N73" s="7">
        <f t="shared" si="3"/>
        <v>176403.6</v>
      </c>
      <c r="P73" s="7">
        <v>176403.6</v>
      </c>
    </row>
    <row r="74" spans="1:18" s="7" customFormat="1" ht="12.75" customHeight="1" x14ac:dyDescent="0.2">
      <c r="A74" s="66" t="s">
        <v>98</v>
      </c>
      <c r="B74" s="42"/>
      <c r="C74" s="42"/>
      <c r="E74" s="14">
        <v>1</v>
      </c>
      <c r="F74" s="15" t="s">
        <v>93</v>
      </c>
      <c r="G74" s="14" t="s">
        <v>54</v>
      </c>
      <c r="H74" s="14" t="s">
        <v>15</v>
      </c>
      <c r="N74" s="7">
        <f t="shared" si="3"/>
        <v>6810819.5999999996</v>
      </c>
      <c r="P74" s="7">
        <v>6810819.5999999996</v>
      </c>
      <c r="R74" s="7">
        <v>10100000</v>
      </c>
    </row>
    <row r="75" spans="1:18" s="7" customFormat="1" ht="12.75" customHeight="1" x14ac:dyDescent="0.2">
      <c r="A75" s="66" t="s">
        <v>100</v>
      </c>
      <c r="B75" s="40"/>
      <c r="C75" s="40"/>
      <c r="E75" s="14">
        <v>1</v>
      </c>
      <c r="F75" s="15" t="s">
        <v>93</v>
      </c>
      <c r="G75" s="14" t="s">
        <v>54</v>
      </c>
      <c r="H75" s="14" t="s">
        <v>19</v>
      </c>
      <c r="N75" s="7">
        <f t="shared" si="3"/>
        <v>500000</v>
      </c>
      <c r="P75" s="7">
        <v>500000</v>
      </c>
      <c r="R75" s="7">
        <v>1750000</v>
      </c>
    </row>
    <row r="76" spans="1:18" s="7" customFormat="1" ht="12.75" customHeight="1" x14ac:dyDescent="0.2">
      <c r="A76" s="66" t="s">
        <v>101</v>
      </c>
      <c r="B76" s="40"/>
      <c r="C76" s="40"/>
      <c r="E76" s="14">
        <v>1</v>
      </c>
      <c r="F76" s="15" t="s">
        <v>93</v>
      </c>
      <c r="G76" s="14" t="s">
        <v>54</v>
      </c>
      <c r="H76" s="14" t="s">
        <v>102</v>
      </c>
      <c r="N76" s="7">
        <f t="shared" si="3"/>
        <v>15000000</v>
      </c>
      <c r="P76" s="7">
        <v>15000000</v>
      </c>
      <c r="R76" s="7">
        <v>17500000</v>
      </c>
    </row>
    <row r="77" spans="1:18" s="7" customFormat="1" ht="12.75" customHeight="1" x14ac:dyDescent="0.2">
      <c r="A77" s="66" t="s">
        <v>105</v>
      </c>
      <c r="B77" s="40"/>
      <c r="C77" s="40"/>
      <c r="D77" s="15"/>
      <c r="E77" s="14">
        <v>1</v>
      </c>
      <c r="F77" s="15" t="s">
        <v>93</v>
      </c>
      <c r="G77" s="14" t="s">
        <v>54</v>
      </c>
      <c r="H77" s="16" t="s">
        <v>49</v>
      </c>
      <c r="N77" s="7">
        <f t="shared" si="3"/>
        <v>1208000</v>
      </c>
      <c r="P77" s="7">
        <v>1208000</v>
      </c>
      <c r="R77" s="7">
        <v>1000000</v>
      </c>
    </row>
    <row r="78" spans="1:18" s="7" customFormat="1" ht="12.75" customHeight="1" x14ac:dyDescent="0.2">
      <c r="A78" s="66" t="s">
        <v>106</v>
      </c>
      <c r="B78" s="40"/>
      <c r="C78" s="40"/>
      <c r="D78" s="15"/>
      <c r="E78" s="14">
        <v>1</v>
      </c>
      <c r="F78" s="15" t="s">
        <v>93</v>
      </c>
      <c r="G78" s="16" t="s">
        <v>67</v>
      </c>
      <c r="H78" s="16" t="s">
        <v>8</v>
      </c>
      <c r="R78" s="7">
        <v>11000000</v>
      </c>
    </row>
    <row r="79" spans="1:18" s="7" customFormat="1" ht="12.75" customHeight="1" x14ac:dyDescent="0.2">
      <c r="A79" s="66" t="s">
        <v>107</v>
      </c>
      <c r="B79" s="40"/>
      <c r="C79" s="40"/>
      <c r="D79" s="15"/>
      <c r="E79" s="14">
        <v>1</v>
      </c>
      <c r="F79" s="15" t="s">
        <v>93</v>
      </c>
      <c r="G79" s="14" t="s">
        <v>59</v>
      </c>
      <c r="H79" s="16" t="s">
        <v>49</v>
      </c>
      <c r="N79" s="7">
        <f t="shared" si="3"/>
        <v>1320157</v>
      </c>
      <c r="P79" s="7">
        <v>1320157</v>
      </c>
      <c r="R79" s="7">
        <f>7000000+10000000</f>
        <v>17000000</v>
      </c>
    </row>
    <row r="80" spans="1:18" s="7" customFormat="1" ht="12.75" customHeight="1" x14ac:dyDescent="0.2">
      <c r="A80" s="66" t="s">
        <v>307</v>
      </c>
      <c r="B80" s="40"/>
      <c r="C80" s="40"/>
      <c r="D80" s="15"/>
      <c r="E80" s="14">
        <v>1</v>
      </c>
      <c r="F80" s="95" t="s">
        <v>308</v>
      </c>
      <c r="G80" s="16" t="s">
        <v>7</v>
      </c>
      <c r="H80" s="16" t="s">
        <v>10</v>
      </c>
      <c r="N80" s="7">
        <f t="shared" si="3"/>
        <v>13640000</v>
      </c>
      <c r="P80" s="7">
        <v>13640000</v>
      </c>
    </row>
    <row r="81" spans="1:18" s="27" customFormat="1" ht="18.95" customHeight="1" x14ac:dyDescent="0.2">
      <c r="A81" s="63" t="s">
        <v>108</v>
      </c>
      <c r="B81" s="26"/>
      <c r="C81" s="26"/>
      <c r="J81" s="21">
        <f>SUM(J71:J79)</f>
        <v>0</v>
      </c>
      <c r="K81" s="23"/>
      <c r="L81" s="21">
        <f>SUM(L71:L77)</f>
        <v>0</v>
      </c>
      <c r="N81" s="21">
        <f>SUM(N71:N80)</f>
        <v>50655380.200000003</v>
      </c>
      <c r="P81" s="21">
        <f>SUM(P71:P80)</f>
        <v>50655380.200000003</v>
      </c>
      <c r="R81" s="21">
        <f>SUM(R71:R79)</f>
        <v>158350000</v>
      </c>
    </row>
    <row r="82" spans="1:18" s="7" customFormat="1" ht="6" customHeight="1" x14ac:dyDescent="0.2"/>
    <row r="83" spans="1:18" s="7" customFormat="1" ht="20.100000000000001" customHeight="1" thickBot="1" x14ac:dyDescent="0.25">
      <c r="A83" s="11" t="s">
        <v>110</v>
      </c>
      <c r="B83" s="28"/>
      <c r="C83" s="28"/>
      <c r="J83" s="29">
        <f>J34+J67+J81</f>
        <v>435876940.28999996</v>
      </c>
      <c r="K83" s="23"/>
      <c r="L83" s="29">
        <f>L34+L67+L81</f>
        <v>163372131.30000001</v>
      </c>
      <c r="N83" s="29">
        <f>N34+N67+N81</f>
        <v>872287822.36000013</v>
      </c>
      <c r="P83" s="29">
        <f>P34+P67+P81</f>
        <v>1035746578.66</v>
      </c>
      <c r="R83" s="29">
        <f>R34+R67+R81</f>
        <v>1220680425.3299999</v>
      </c>
    </row>
    <row r="84" spans="1:18" s="7" customFormat="1" ht="13.5" thickTop="1" x14ac:dyDescent="0.2">
      <c r="A84" s="31"/>
      <c r="B84" s="31"/>
      <c r="C84" s="31"/>
      <c r="D84" s="34"/>
      <c r="E84" s="31"/>
      <c r="F84" s="31"/>
      <c r="H84" s="35"/>
      <c r="I84" s="35"/>
      <c r="J84" s="35"/>
      <c r="K84" s="35"/>
      <c r="L84" s="35"/>
      <c r="M84" s="35"/>
    </row>
    <row r="85" spans="1:18" s="7" customFormat="1" ht="8.1" customHeight="1" x14ac:dyDescent="0.2">
      <c r="A85" s="31"/>
      <c r="B85" s="31"/>
      <c r="C85" s="31"/>
      <c r="D85" s="34"/>
      <c r="E85" s="31"/>
      <c r="F85" s="31"/>
      <c r="H85" s="35"/>
      <c r="I85" s="35"/>
      <c r="J85" s="35"/>
      <c r="K85" s="35"/>
      <c r="L85" s="35"/>
      <c r="M85" s="35"/>
    </row>
    <row r="86" spans="1:18" x14ac:dyDescent="0.2">
      <c r="A86" s="46"/>
      <c r="C86" s="30" t="s">
        <v>320</v>
      </c>
      <c r="D86" s="33"/>
      <c r="E86" s="32"/>
      <c r="G86" s="31"/>
      <c r="I86" s="31"/>
      <c r="M86" s="47"/>
      <c r="N86" s="126" t="s">
        <v>135</v>
      </c>
      <c r="O86" s="126"/>
      <c r="P86" s="126"/>
    </row>
    <row r="87" spans="1:18" ht="9.9499999999999993" customHeight="1" x14ac:dyDescent="0.2">
      <c r="A87" s="46"/>
      <c r="C87" s="119"/>
      <c r="D87" s="33"/>
      <c r="E87" s="32"/>
      <c r="G87" s="31"/>
      <c r="I87" s="31"/>
      <c r="M87" s="47"/>
      <c r="N87" s="118"/>
      <c r="O87" s="118"/>
      <c r="P87" s="118"/>
    </row>
    <row r="88" spans="1:18" x14ac:dyDescent="0.2">
      <c r="A88" s="50"/>
      <c r="C88" s="30"/>
      <c r="D88" s="33"/>
      <c r="E88" s="51"/>
      <c r="G88" s="31"/>
      <c r="I88" s="31"/>
      <c r="M88" s="30"/>
      <c r="N88" s="36"/>
      <c r="O88" s="36"/>
      <c r="P88" s="51"/>
    </row>
    <row r="89" spans="1:18" x14ac:dyDescent="0.2">
      <c r="A89" s="52"/>
      <c r="C89" s="31"/>
      <c r="D89" s="31"/>
      <c r="E89" s="53"/>
      <c r="G89" s="31"/>
      <c r="I89" s="31"/>
      <c r="M89" s="31"/>
      <c r="P89" s="53"/>
    </row>
    <row r="90" spans="1:18" x14ac:dyDescent="0.2">
      <c r="A90" s="54"/>
      <c r="C90" s="111" t="s">
        <v>319</v>
      </c>
      <c r="D90" s="55"/>
      <c r="E90" s="56"/>
      <c r="G90" s="31"/>
      <c r="I90" s="31"/>
      <c r="M90" s="57"/>
      <c r="N90" s="127" t="s">
        <v>137</v>
      </c>
      <c r="O90" s="127"/>
      <c r="P90" s="127"/>
    </row>
    <row r="91" spans="1:18" x14ac:dyDescent="0.2">
      <c r="A91" s="52"/>
      <c r="C91" s="30" t="s">
        <v>305</v>
      </c>
      <c r="D91" s="31"/>
      <c r="E91" s="32"/>
      <c r="G91" s="31"/>
      <c r="I91" s="31"/>
      <c r="M91" s="33"/>
      <c r="N91" s="128" t="s">
        <v>139</v>
      </c>
      <c r="O91" s="128"/>
      <c r="P91" s="128"/>
    </row>
  </sheetData>
  <mergeCells count="12">
    <mergeCell ref="N86:P86"/>
    <mergeCell ref="N90:P90"/>
    <mergeCell ref="N91:P91"/>
    <mergeCell ref="A67:C67"/>
    <mergeCell ref="A1:S1"/>
    <mergeCell ref="A2:S2"/>
    <mergeCell ref="A11:C11"/>
    <mergeCell ref="A13:C13"/>
    <mergeCell ref="L9:P9"/>
    <mergeCell ref="E13:H13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3" verticalDpi="300" r:id="rId1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  <rowBreaks count="2" manualBreakCount="2">
    <brk id="39" max="18" man="1"/>
    <brk id="64" max="1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59"/>
  <sheetViews>
    <sheetView view="pageBreakPreview" zoomScaleNormal="85" zoomScaleSheetLayoutView="100" workbookViewId="0">
      <pane xSplit="1" ySplit="14" topLeftCell="B146" activePane="bottomRight" state="frozen"/>
      <selection pane="topRight" activeCell="D1" sqref="D1"/>
      <selection pane="bottomLeft" activeCell="A16" sqref="A16"/>
      <selection pane="bottomRight" activeCell="J126" sqref="J126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4.886718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9" width="8.88671875" style="1"/>
    <col min="20" max="20" width="15.77734375" style="1" customWidth="1"/>
    <col min="21" max="21" width="16.109375" style="1" customWidth="1"/>
    <col min="22" max="16384" width="8.88671875" style="1"/>
  </cols>
  <sheetData>
    <row r="1" spans="1:19" ht="15.75" x14ac:dyDescent="0.25">
      <c r="A1" s="130" t="s">
        <v>111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19" ht="15.75" customHeight="1" x14ac:dyDescent="0.2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217</v>
      </c>
      <c r="H4" s="3"/>
      <c r="I4" s="3"/>
      <c r="R4" s="79">
        <v>1091</v>
      </c>
    </row>
    <row r="5" spans="1:19" ht="15" customHeight="1" x14ac:dyDescent="0.2">
      <c r="A5" s="5" t="s">
        <v>119</v>
      </c>
      <c r="B5" s="2" t="s">
        <v>113</v>
      </c>
      <c r="C5" s="5" t="s">
        <v>115</v>
      </c>
    </row>
    <row r="6" spans="1:19" ht="15" customHeight="1" x14ac:dyDescent="0.2">
      <c r="A6" s="5" t="s">
        <v>120</v>
      </c>
      <c r="B6" s="2" t="s">
        <v>113</v>
      </c>
      <c r="C6" s="5" t="s">
        <v>218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134" t="s">
        <v>122</v>
      </c>
      <c r="M9" s="134"/>
      <c r="N9" s="134"/>
      <c r="O9" s="134"/>
      <c r="P9" s="134"/>
      <c r="Q9" s="65"/>
    </row>
    <row r="10" spans="1:19" ht="15" customHeight="1" x14ac:dyDescent="0.2">
      <c r="H10" s="8"/>
      <c r="I10" s="8"/>
      <c r="J10" s="8" t="s">
        <v>303</v>
      </c>
      <c r="K10" s="8"/>
      <c r="L10" s="62" t="s">
        <v>123</v>
      </c>
      <c r="M10" s="62"/>
      <c r="N10" s="62" t="s">
        <v>125</v>
      </c>
      <c r="O10" s="62"/>
      <c r="P10" s="136" t="s">
        <v>127</v>
      </c>
      <c r="Q10" s="45"/>
      <c r="R10" s="104" t="s">
        <v>132</v>
      </c>
    </row>
    <row r="11" spans="1:19" ht="15" customHeight="1" x14ac:dyDescent="0.2">
      <c r="A11" s="132" t="s">
        <v>186</v>
      </c>
      <c r="B11" s="132"/>
      <c r="C11" s="132"/>
      <c r="D11" s="9"/>
      <c r="E11" s="132" t="s">
        <v>112</v>
      </c>
      <c r="F11" s="132"/>
      <c r="G11" s="132"/>
      <c r="H11" s="132"/>
      <c r="I11" s="8"/>
      <c r="J11" s="99" t="s">
        <v>298</v>
      </c>
      <c r="K11" s="44"/>
      <c r="L11" s="44" t="s">
        <v>304</v>
      </c>
      <c r="M11" s="44"/>
      <c r="N11" s="44" t="s">
        <v>304</v>
      </c>
      <c r="O11" s="44"/>
      <c r="P11" s="137"/>
      <c r="Q11" s="45"/>
      <c r="R11" s="44">
        <v>2018</v>
      </c>
    </row>
    <row r="12" spans="1:19" ht="15" customHeight="1" x14ac:dyDescent="0.2">
      <c r="A12" s="97"/>
      <c r="B12" s="97"/>
      <c r="C12" s="97"/>
      <c r="D12" s="9"/>
      <c r="E12" s="97"/>
      <c r="F12" s="97"/>
      <c r="G12" s="97"/>
      <c r="H12" s="97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37"/>
      <c r="Q12" s="45"/>
      <c r="R12" s="30" t="s">
        <v>2</v>
      </c>
    </row>
    <row r="13" spans="1:19" ht="15" customHeight="1" x14ac:dyDescent="0.2">
      <c r="A13" s="133" t="s">
        <v>3</v>
      </c>
      <c r="B13" s="133"/>
      <c r="C13" s="133"/>
      <c r="D13" s="7"/>
      <c r="E13" s="135" t="s">
        <v>4</v>
      </c>
      <c r="F13" s="135"/>
      <c r="G13" s="135"/>
      <c r="H13" s="135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12.75" customHeight="1" x14ac:dyDescent="0.2">
      <c r="A16" s="66" t="s">
        <v>6</v>
      </c>
      <c r="B16" s="40"/>
      <c r="C16" s="40"/>
      <c r="D16" s="14"/>
      <c r="E16" s="14">
        <v>5</v>
      </c>
      <c r="F16" s="15" t="s">
        <v>7</v>
      </c>
      <c r="G16" s="14" t="s">
        <v>7</v>
      </c>
      <c r="H16" s="14" t="s">
        <v>8</v>
      </c>
      <c r="I16" s="14"/>
      <c r="J16" s="13">
        <v>15998485.93</v>
      </c>
      <c r="K16" s="13"/>
      <c r="L16" s="7">
        <v>8567436.2200000007</v>
      </c>
      <c r="N16" s="7">
        <f t="shared" ref="N16:N21" si="0">P16-L16</f>
        <v>11221228.179999998</v>
      </c>
      <c r="P16" s="7">
        <v>19788664.399999999</v>
      </c>
      <c r="R16" s="7">
        <v>19791761.210000001</v>
      </c>
    </row>
    <row r="17" spans="1:18" s="7" customFormat="1" ht="12.75" hidden="1" customHeight="1" x14ac:dyDescent="0.2">
      <c r="A17" s="67" t="s">
        <v>9</v>
      </c>
      <c r="B17" s="41"/>
      <c r="C17" s="41"/>
      <c r="E17" s="38">
        <v>5</v>
      </c>
      <c r="F17" s="37" t="s">
        <v>7</v>
      </c>
      <c r="G17" s="38" t="s">
        <v>7</v>
      </c>
      <c r="H17" s="38" t="s">
        <v>10</v>
      </c>
      <c r="J17" s="39"/>
      <c r="K17" s="39"/>
      <c r="N17" s="7">
        <f t="shared" si="0"/>
        <v>0</v>
      </c>
    </row>
    <row r="18" spans="1:18" s="7" customFormat="1" ht="12.75" customHeight="1" x14ac:dyDescent="0.2">
      <c r="A18" s="66" t="s">
        <v>11</v>
      </c>
      <c r="B18" s="40"/>
      <c r="C18" s="40"/>
      <c r="D18" s="14"/>
      <c r="E18" s="14">
        <v>5</v>
      </c>
      <c r="F18" s="15" t="s">
        <v>7</v>
      </c>
      <c r="G18" s="14" t="s">
        <v>12</v>
      </c>
      <c r="H18" s="14" t="s">
        <v>8</v>
      </c>
      <c r="J18" s="13">
        <v>1476640.92</v>
      </c>
      <c r="K18" s="13"/>
      <c r="L18" s="7">
        <v>781826.09</v>
      </c>
      <c r="N18" s="7">
        <f t="shared" si="0"/>
        <v>1042173.91</v>
      </c>
      <c r="P18" s="7">
        <v>1824000</v>
      </c>
      <c r="R18" s="7">
        <v>1824000</v>
      </c>
    </row>
    <row r="19" spans="1:18" s="7" customFormat="1" ht="12.75" customHeight="1" x14ac:dyDescent="0.2">
      <c r="A19" s="66" t="s">
        <v>13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10</v>
      </c>
      <c r="J19" s="13">
        <v>192000</v>
      </c>
      <c r="K19" s="13"/>
      <c r="L19" s="7">
        <v>96000</v>
      </c>
      <c r="N19" s="7">
        <f t="shared" si="0"/>
        <v>96000</v>
      </c>
      <c r="P19" s="7">
        <v>192000</v>
      </c>
      <c r="R19" s="7">
        <v>192000</v>
      </c>
    </row>
    <row r="20" spans="1:18" s="7" customFormat="1" ht="12.75" customHeight="1" x14ac:dyDescent="0.2">
      <c r="A20" s="66" t="s">
        <v>14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15</v>
      </c>
      <c r="J20" s="13">
        <v>90000</v>
      </c>
      <c r="K20" s="13"/>
      <c r="L20" s="7">
        <v>45000</v>
      </c>
      <c r="N20" s="7">
        <f t="shared" si="0"/>
        <v>70500</v>
      </c>
      <c r="P20" s="7">
        <v>115500</v>
      </c>
      <c r="R20" s="7">
        <v>115500</v>
      </c>
    </row>
    <row r="21" spans="1:18" s="7" customFormat="1" ht="12.75" customHeight="1" x14ac:dyDescent="0.2">
      <c r="A21" s="66" t="s">
        <v>16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17</v>
      </c>
      <c r="J21" s="13">
        <v>315000</v>
      </c>
      <c r="K21" s="13"/>
      <c r="L21" s="7">
        <v>310000</v>
      </c>
      <c r="N21" s="7">
        <f t="shared" si="0"/>
        <v>70000</v>
      </c>
      <c r="P21" s="7">
        <v>380000</v>
      </c>
      <c r="R21" s="7">
        <v>380000</v>
      </c>
    </row>
    <row r="22" spans="1:18" s="7" customFormat="1" ht="12.75" hidden="1" customHeight="1" x14ac:dyDescent="0.2">
      <c r="A22" s="66" t="s">
        <v>141</v>
      </c>
      <c r="B22" s="40"/>
      <c r="C22" s="40"/>
      <c r="D22" s="14"/>
      <c r="E22" s="14">
        <v>5</v>
      </c>
      <c r="F22" s="15" t="s">
        <v>7</v>
      </c>
      <c r="G22" s="14" t="s">
        <v>12</v>
      </c>
      <c r="H22" s="14" t="s">
        <v>64</v>
      </c>
      <c r="J22" s="13"/>
      <c r="K22" s="13"/>
    </row>
    <row r="23" spans="1:18" s="7" customFormat="1" ht="12.75" hidden="1" customHeight="1" x14ac:dyDescent="0.2">
      <c r="A23" s="66" t="s">
        <v>143</v>
      </c>
      <c r="B23" s="40"/>
      <c r="C23" s="40"/>
      <c r="E23" s="14">
        <v>5</v>
      </c>
      <c r="F23" s="15" t="s">
        <v>7</v>
      </c>
      <c r="G23" s="14" t="s">
        <v>12</v>
      </c>
      <c r="H23" s="14" t="s">
        <v>45</v>
      </c>
      <c r="J23" s="13"/>
      <c r="K23" s="13"/>
    </row>
    <row r="24" spans="1:18" s="7" customFormat="1" ht="12.75" hidden="1" customHeight="1" x14ac:dyDescent="0.2">
      <c r="A24" s="66" t="s">
        <v>144</v>
      </c>
      <c r="B24" s="40"/>
      <c r="C24" s="40"/>
      <c r="D24" s="14"/>
      <c r="E24" s="14">
        <v>5</v>
      </c>
      <c r="F24" s="15" t="s">
        <v>7</v>
      </c>
      <c r="G24" s="14" t="s">
        <v>12</v>
      </c>
      <c r="H24" s="14" t="s">
        <v>60</v>
      </c>
      <c r="J24" s="13"/>
      <c r="K24" s="13"/>
      <c r="N24" s="7">
        <f t="shared" ref="N24:N36" si="1">P24-L24</f>
        <v>0</v>
      </c>
    </row>
    <row r="25" spans="1:18" s="7" customFormat="1" ht="12.75" hidden="1" customHeight="1" x14ac:dyDescent="0.2">
      <c r="A25" s="66" t="s">
        <v>18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4" t="s">
        <v>19</v>
      </c>
      <c r="J25" s="13"/>
      <c r="K25" s="13"/>
      <c r="N25" s="7">
        <f t="shared" si="1"/>
        <v>0</v>
      </c>
    </row>
    <row r="26" spans="1:18" s="7" customFormat="1" ht="12.75" hidden="1" customHeight="1" x14ac:dyDescent="0.2">
      <c r="A26" s="66" t="s">
        <v>21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4" t="s">
        <v>102</v>
      </c>
      <c r="J26" s="13"/>
      <c r="K26" s="13"/>
      <c r="N26" s="7">
        <f t="shared" si="1"/>
        <v>0</v>
      </c>
    </row>
    <row r="27" spans="1:18" s="7" customFormat="1" ht="12.75" hidden="1" customHeight="1" x14ac:dyDescent="0.2">
      <c r="A27" s="66" t="s">
        <v>22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6" t="s">
        <v>146</v>
      </c>
      <c r="J27" s="13"/>
      <c r="K27" s="13"/>
      <c r="N27" s="7">
        <f t="shared" si="1"/>
        <v>0</v>
      </c>
    </row>
    <row r="28" spans="1:18" s="7" customFormat="1" ht="12.75" hidden="1" customHeight="1" x14ac:dyDescent="0.2">
      <c r="A28" s="66" t="s">
        <v>145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47</v>
      </c>
      <c r="N28" s="7">
        <f t="shared" si="1"/>
        <v>0</v>
      </c>
    </row>
    <row r="29" spans="1:18" s="7" customFormat="1" ht="12.75" customHeight="1" x14ac:dyDescent="0.2">
      <c r="A29" s="66" t="s">
        <v>23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24</v>
      </c>
      <c r="J29" s="7">
        <v>53300.97</v>
      </c>
    </row>
    <row r="30" spans="1:18" s="7" customFormat="1" ht="12.75" customHeight="1" x14ac:dyDescent="0.2">
      <c r="A30" s="66" t="s">
        <v>27</v>
      </c>
      <c r="B30" s="40"/>
      <c r="C30" s="40"/>
      <c r="D30" s="14"/>
      <c r="E30" s="14">
        <v>5</v>
      </c>
      <c r="F30" s="15" t="s">
        <v>7</v>
      </c>
      <c r="G30" s="14" t="s">
        <v>12</v>
      </c>
      <c r="H30" s="16" t="s">
        <v>28</v>
      </c>
      <c r="J30" s="7">
        <v>1351239.2</v>
      </c>
      <c r="N30" s="7">
        <f>P30-L30</f>
        <v>1650627</v>
      </c>
      <c r="P30" s="7">
        <v>1650627</v>
      </c>
      <c r="R30" s="7">
        <v>1653274</v>
      </c>
    </row>
    <row r="31" spans="1:18" s="7" customFormat="1" ht="12.75" customHeight="1" x14ac:dyDescent="0.2">
      <c r="A31" s="66" t="s">
        <v>25</v>
      </c>
      <c r="B31" s="40"/>
      <c r="C31" s="40"/>
      <c r="D31" s="14"/>
      <c r="E31" s="14">
        <v>5</v>
      </c>
      <c r="F31" s="15" t="s">
        <v>7</v>
      </c>
      <c r="G31" s="14" t="s">
        <v>12</v>
      </c>
      <c r="H31" s="16" t="s">
        <v>26</v>
      </c>
      <c r="J31" s="7">
        <v>313500</v>
      </c>
      <c r="N31" s="7">
        <f t="shared" si="1"/>
        <v>380000</v>
      </c>
      <c r="P31" s="7">
        <v>380000</v>
      </c>
      <c r="R31" s="7">
        <v>380000</v>
      </c>
    </row>
    <row r="32" spans="1:18" s="7" customFormat="1" ht="12.75" customHeight="1" x14ac:dyDescent="0.2">
      <c r="A32" s="66" t="s">
        <v>140</v>
      </c>
      <c r="B32" s="40"/>
      <c r="C32" s="40"/>
      <c r="D32" s="14"/>
      <c r="E32" s="14">
        <v>5</v>
      </c>
      <c r="F32" s="15" t="s">
        <v>7</v>
      </c>
      <c r="G32" s="14" t="s">
        <v>12</v>
      </c>
      <c r="H32" s="16" t="s">
        <v>49</v>
      </c>
      <c r="J32" s="13">
        <v>1511874</v>
      </c>
      <c r="K32" s="13"/>
      <c r="L32" s="7">
        <v>1443649</v>
      </c>
      <c r="N32" s="7">
        <f t="shared" ref="N32" si="2">P32-L32</f>
        <v>206978</v>
      </c>
      <c r="P32" s="7">
        <v>1650627</v>
      </c>
      <c r="R32" s="7">
        <v>1653274</v>
      </c>
    </row>
    <row r="33" spans="1:21" s="7" customFormat="1" ht="12.75" customHeight="1" x14ac:dyDescent="0.2">
      <c r="A33" s="66" t="s">
        <v>297</v>
      </c>
      <c r="B33" s="40"/>
      <c r="C33" s="40"/>
      <c r="D33" s="14"/>
      <c r="E33" s="14">
        <v>5</v>
      </c>
      <c r="F33" s="15" t="s">
        <v>7</v>
      </c>
      <c r="G33" s="14" t="s">
        <v>29</v>
      </c>
      <c r="H33" s="14" t="s">
        <v>8</v>
      </c>
      <c r="J33" s="7">
        <v>1921584.41</v>
      </c>
      <c r="L33" s="7">
        <v>1026804.5</v>
      </c>
      <c r="N33" s="7">
        <f t="shared" si="1"/>
        <v>1350098.38</v>
      </c>
      <c r="P33" s="7">
        <v>2376902.88</v>
      </c>
      <c r="R33" s="7">
        <v>2380714.56</v>
      </c>
    </row>
    <row r="34" spans="1:21" s="7" customFormat="1" ht="12.75" customHeight="1" x14ac:dyDescent="0.2">
      <c r="A34" s="66" t="s">
        <v>30</v>
      </c>
      <c r="B34" s="40"/>
      <c r="C34" s="40"/>
      <c r="D34" s="14"/>
      <c r="E34" s="14">
        <v>5</v>
      </c>
      <c r="F34" s="15" t="s">
        <v>7</v>
      </c>
      <c r="G34" s="14" t="s">
        <v>29</v>
      </c>
      <c r="H34" s="14" t="s">
        <v>10</v>
      </c>
      <c r="J34" s="7">
        <v>73800</v>
      </c>
      <c r="L34" s="7">
        <v>39000</v>
      </c>
      <c r="N34" s="7">
        <f t="shared" si="1"/>
        <v>52200</v>
      </c>
      <c r="P34" s="7">
        <v>91200</v>
      </c>
      <c r="R34" s="7">
        <v>91200</v>
      </c>
    </row>
    <row r="35" spans="1:21" s="7" customFormat="1" ht="12.75" customHeight="1" x14ac:dyDescent="0.2">
      <c r="A35" s="66" t="s">
        <v>31</v>
      </c>
      <c r="B35" s="40"/>
      <c r="C35" s="40"/>
      <c r="D35" s="14"/>
      <c r="E35" s="14">
        <v>5</v>
      </c>
      <c r="F35" s="15" t="s">
        <v>7</v>
      </c>
      <c r="G35" s="14" t="s">
        <v>29</v>
      </c>
      <c r="H35" s="14" t="s">
        <v>15</v>
      </c>
      <c r="J35" s="7">
        <v>177112.5</v>
      </c>
      <c r="L35" s="7">
        <v>92712.5</v>
      </c>
      <c r="N35" s="7">
        <f t="shared" si="1"/>
        <v>119837.5</v>
      </c>
      <c r="P35" s="7">
        <v>212550</v>
      </c>
      <c r="R35" s="7">
        <v>211950</v>
      </c>
    </row>
    <row r="36" spans="1:21" s="7" customFormat="1" ht="12.75" customHeight="1" x14ac:dyDescent="0.2">
      <c r="A36" s="66" t="s">
        <v>32</v>
      </c>
      <c r="B36" s="40"/>
      <c r="C36" s="40"/>
      <c r="D36" s="14"/>
      <c r="E36" s="14">
        <v>5</v>
      </c>
      <c r="F36" s="15" t="s">
        <v>7</v>
      </c>
      <c r="G36" s="14" t="s">
        <v>29</v>
      </c>
      <c r="H36" s="14" t="s">
        <v>17</v>
      </c>
      <c r="J36" s="7">
        <v>73870.009999999995</v>
      </c>
      <c r="L36" s="7">
        <v>39000</v>
      </c>
      <c r="N36" s="7">
        <f t="shared" si="1"/>
        <v>52200</v>
      </c>
      <c r="P36" s="7">
        <v>91200</v>
      </c>
      <c r="R36" s="7">
        <v>91200</v>
      </c>
    </row>
    <row r="37" spans="1:21" s="7" customFormat="1" ht="12.75" hidden="1" customHeight="1" x14ac:dyDescent="0.2">
      <c r="A37" s="66" t="s">
        <v>147</v>
      </c>
      <c r="B37" s="40"/>
      <c r="C37" s="40"/>
      <c r="D37" s="14"/>
      <c r="E37" s="14">
        <v>5</v>
      </c>
      <c r="F37" s="15" t="s">
        <v>7</v>
      </c>
      <c r="G37" s="14" t="s">
        <v>34</v>
      </c>
      <c r="H37" s="14" t="s">
        <v>8</v>
      </c>
    </row>
    <row r="38" spans="1:21" s="7" customFormat="1" ht="12.75" customHeight="1" x14ac:dyDescent="0.2">
      <c r="A38" s="66" t="s">
        <v>148</v>
      </c>
      <c r="B38" s="40"/>
      <c r="C38" s="40"/>
      <c r="D38" s="14"/>
      <c r="E38" s="14">
        <v>5</v>
      </c>
      <c r="F38" s="15" t="s">
        <v>7</v>
      </c>
      <c r="G38" s="14" t="s">
        <v>34</v>
      </c>
      <c r="H38" s="14" t="s">
        <v>10</v>
      </c>
    </row>
    <row r="39" spans="1:21" s="7" customFormat="1" ht="12.75" customHeight="1" x14ac:dyDescent="0.2">
      <c r="A39" s="66" t="s">
        <v>33</v>
      </c>
      <c r="B39" s="40"/>
      <c r="C39" s="40"/>
      <c r="D39" s="14"/>
      <c r="E39" s="14">
        <v>5</v>
      </c>
      <c r="F39" s="15" t="s">
        <v>7</v>
      </c>
      <c r="G39" s="14" t="s">
        <v>34</v>
      </c>
      <c r="H39" s="14" t="s">
        <v>15</v>
      </c>
      <c r="J39" s="7">
        <v>48064.160000000003</v>
      </c>
      <c r="R39" s="7">
        <v>332311.46999999997</v>
      </c>
    </row>
    <row r="40" spans="1:21" s="7" customFormat="1" ht="12.75" customHeight="1" x14ac:dyDescent="0.2">
      <c r="A40" s="66" t="s">
        <v>35</v>
      </c>
      <c r="B40" s="40"/>
      <c r="C40" s="40"/>
      <c r="D40" s="14"/>
      <c r="E40" s="14">
        <v>5</v>
      </c>
      <c r="F40" s="15" t="s">
        <v>7</v>
      </c>
      <c r="G40" s="14" t="s">
        <v>34</v>
      </c>
      <c r="H40" s="14" t="s">
        <v>49</v>
      </c>
      <c r="J40" s="7">
        <v>762484.25</v>
      </c>
      <c r="N40" s="7">
        <f>P40-L40</f>
        <v>380000</v>
      </c>
      <c r="P40" s="7">
        <v>380000</v>
      </c>
      <c r="R40" s="7">
        <v>380000</v>
      </c>
    </row>
    <row r="41" spans="1:21" s="7" customFormat="1" ht="12.75" hidden="1" customHeight="1" x14ac:dyDescent="0.2">
      <c r="A41" s="66" t="s">
        <v>149</v>
      </c>
      <c r="B41" s="40"/>
      <c r="C41" s="40"/>
      <c r="D41" s="14"/>
      <c r="E41" s="14">
        <v>5</v>
      </c>
      <c r="F41" s="15" t="s">
        <v>7</v>
      </c>
      <c r="G41" s="14" t="s">
        <v>29</v>
      </c>
      <c r="H41" s="14" t="s">
        <v>64</v>
      </c>
    </row>
    <row r="42" spans="1:21" s="7" customFormat="1" ht="18.95" customHeight="1" x14ac:dyDescent="0.2">
      <c r="A42" s="63" t="s">
        <v>36</v>
      </c>
      <c r="B42" s="26"/>
      <c r="C42" s="26"/>
      <c r="J42" s="22">
        <f>SUM(J16:J41)</f>
        <v>24358956.350000001</v>
      </c>
      <c r="K42" s="18"/>
      <c r="L42" s="22">
        <f>SUM(L16:L41)</f>
        <v>12441428.310000001</v>
      </c>
      <c r="N42" s="22">
        <f>SUM(N16:N41)</f>
        <v>16691842.969999999</v>
      </c>
      <c r="P42" s="22">
        <f>SUM(P16:P41)</f>
        <v>29133271.279999997</v>
      </c>
      <c r="R42" s="22">
        <f>SUM(R16:R41)</f>
        <v>29477185.239999998</v>
      </c>
      <c r="T42" s="7">
        <v>29133271.280000001</v>
      </c>
      <c r="U42" s="7">
        <f>R42-T42</f>
        <v>343913.95999999717</v>
      </c>
    </row>
    <row r="43" spans="1:21" s="7" customFormat="1" ht="6" customHeight="1" x14ac:dyDescent="0.2">
      <c r="A43" s="17"/>
      <c r="B43" s="17"/>
      <c r="C43" s="17"/>
      <c r="J43" s="18"/>
      <c r="K43" s="18"/>
    </row>
    <row r="44" spans="1:21" s="7" customFormat="1" ht="12.75" customHeight="1" x14ac:dyDescent="0.2">
      <c r="A44" s="68" t="s">
        <v>188</v>
      </c>
      <c r="B44" s="12"/>
      <c r="C44" s="12"/>
    </row>
    <row r="45" spans="1:21" s="7" customFormat="1" ht="12.75" customHeight="1" x14ac:dyDescent="0.2">
      <c r="A45" s="66" t="s">
        <v>37</v>
      </c>
      <c r="B45" s="40"/>
      <c r="C45" s="40"/>
      <c r="D45" s="14"/>
      <c r="E45" s="14">
        <v>5</v>
      </c>
      <c r="F45" s="15" t="s">
        <v>12</v>
      </c>
      <c r="G45" s="14" t="s">
        <v>7</v>
      </c>
      <c r="H45" s="14" t="s">
        <v>8</v>
      </c>
      <c r="J45" s="7">
        <v>261000</v>
      </c>
      <c r="L45" s="7">
        <v>114970</v>
      </c>
      <c r="N45" s="7">
        <f t="shared" ref="N45:N75" si="3">P45-L45</f>
        <v>185030</v>
      </c>
      <c r="P45" s="7">
        <v>300000</v>
      </c>
      <c r="R45" s="7">
        <v>300000</v>
      </c>
    </row>
    <row r="46" spans="1:21" s="7" customFormat="1" ht="12.75" hidden="1" customHeight="1" x14ac:dyDescent="0.2">
      <c r="A46" s="66" t="s">
        <v>38</v>
      </c>
      <c r="B46" s="40"/>
      <c r="C46" s="40"/>
      <c r="E46" s="14">
        <v>5</v>
      </c>
      <c r="F46" s="15" t="s">
        <v>12</v>
      </c>
      <c r="G46" s="14" t="s">
        <v>7</v>
      </c>
      <c r="H46" s="14" t="s">
        <v>10</v>
      </c>
      <c r="N46" s="7">
        <f t="shared" si="3"/>
        <v>0</v>
      </c>
    </row>
    <row r="47" spans="1:21" s="7" customFormat="1" ht="12.75" customHeight="1" x14ac:dyDescent="0.2">
      <c r="A47" s="66" t="s">
        <v>39</v>
      </c>
      <c r="B47" s="40"/>
      <c r="C47" s="40"/>
      <c r="E47" s="14">
        <v>5</v>
      </c>
      <c r="F47" s="15" t="s">
        <v>12</v>
      </c>
      <c r="G47" s="14" t="s">
        <v>12</v>
      </c>
      <c r="H47" s="14" t="s">
        <v>8</v>
      </c>
      <c r="J47" s="7">
        <v>41665</v>
      </c>
      <c r="L47" s="7">
        <v>3600</v>
      </c>
      <c r="N47" s="7">
        <f t="shared" si="3"/>
        <v>36400</v>
      </c>
      <c r="P47" s="7">
        <v>40000</v>
      </c>
      <c r="R47" s="7">
        <v>40000</v>
      </c>
    </row>
    <row r="48" spans="1:21" s="7" customFormat="1" ht="12.75" hidden="1" customHeight="1" x14ac:dyDescent="0.2">
      <c r="A48" s="66" t="s">
        <v>142</v>
      </c>
      <c r="B48" s="40"/>
      <c r="C48" s="40"/>
      <c r="D48" s="14"/>
      <c r="E48" s="14">
        <v>5</v>
      </c>
      <c r="F48" s="15" t="s">
        <v>12</v>
      </c>
      <c r="G48" s="14" t="s">
        <v>12</v>
      </c>
      <c r="H48" s="14" t="s">
        <v>10</v>
      </c>
      <c r="N48" s="7">
        <f t="shared" si="3"/>
        <v>0</v>
      </c>
    </row>
    <row r="49" spans="1:18" s="7" customFormat="1" ht="12.75" customHeight="1" x14ac:dyDescent="0.2">
      <c r="A49" s="66" t="s">
        <v>40</v>
      </c>
      <c r="B49" s="40"/>
      <c r="C49" s="40"/>
      <c r="D49" s="14"/>
      <c r="E49" s="14">
        <v>5</v>
      </c>
      <c r="F49" s="15" t="s">
        <v>12</v>
      </c>
      <c r="G49" s="14" t="s">
        <v>29</v>
      </c>
      <c r="H49" s="14" t="s">
        <v>8</v>
      </c>
      <c r="J49" s="7">
        <v>92323.17</v>
      </c>
    </row>
    <row r="50" spans="1:18" s="7" customFormat="1" ht="12.75" customHeight="1" x14ac:dyDescent="0.2">
      <c r="A50" s="66" t="s">
        <v>41</v>
      </c>
      <c r="B50" s="40"/>
      <c r="C50" s="40"/>
      <c r="D50" s="14"/>
      <c r="E50" s="14">
        <v>5</v>
      </c>
      <c r="F50" s="15" t="s">
        <v>12</v>
      </c>
      <c r="G50" s="14" t="s">
        <v>29</v>
      </c>
      <c r="H50" s="14" t="s">
        <v>10</v>
      </c>
      <c r="J50" s="7">
        <v>671712.5</v>
      </c>
      <c r="L50" s="7">
        <v>300000</v>
      </c>
      <c r="N50" s="7">
        <f t="shared" si="3"/>
        <v>400000</v>
      </c>
      <c r="P50" s="7">
        <v>700000</v>
      </c>
      <c r="R50" s="7">
        <v>800000</v>
      </c>
    </row>
    <row r="51" spans="1:18" s="7" customFormat="1" ht="12.75" hidden="1" customHeight="1" x14ac:dyDescent="0.2">
      <c r="A51" s="66" t="s">
        <v>42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17</v>
      </c>
      <c r="N51" s="7">
        <f t="shared" si="3"/>
        <v>0</v>
      </c>
    </row>
    <row r="52" spans="1:18" s="7" customFormat="1" ht="12.75" hidden="1" customHeight="1" x14ac:dyDescent="0.2">
      <c r="A52" s="66" t="s">
        <v>43</v>
      </c>
      <c r="B52" s="40"/>
      <c r="C52" s="40"/>
      <c r="D52" s="14"/>
      <c r="E52" s="14">
        <v>5</v>
      </c>
      <c r="F52" s="15" t="s">
        <v>12</v>
      </c>
      <c r="G52" s="14" t="s">
        <v>29</v>
      </c>
      <c r="H52" s="14" t="s">
        <v>64</v>
      </c>
      <c r="N52" s="7">
        <f t="shared" si="3"/>
        <v>0</v>
      </c>
    </row>
    <row r="53" spans="1:18" s="7" customFormat="1" ht="12.75" hidden="1" customHeight="1" x14ac:dyDescent="0.2">
      <c r="A53" s="66" t="s">
        <v>88</v>
      </c>
      <c r="B53" s="40"/>
      <c r="C53" s="40"/>
      <c r="E53" s="14">
        <v>5</v>
      </c>
      <c r="F53" s="15" t="s">
        <v>12</v>
      </c>
      <c r="G53" s="14" t="s">
        <v>29</v>
      </c>
      <c r="H53" s="14" t="s">
        <v>60</v>
      </c>
      <c r="N53" s="7">
        <f t="shared" si="3"/>
        <v>0</v>
      </c>
    </row>
    <row r="54" spans="1:18" s="7" customFormat="1" ht="12.75" hidden="1" customHeight="1" x14ac:dyDescent="0.2">
      <c r="A54" s="66" t="s">
        <v>150</v>
      </c>
      <c r="B54" s="40"/>
      <c r="C54" s="40"/>
      <c r="D54" s="14"/>
      <c r="E54" s="14">
        <v>5</v>
      </c>
      <c r="F54" s="15" t="s">
        <v>12</v>
      </c>
      <c r="G54" s="14" t="s">
        <v>29</v>
      </c>
      <c r="H54" s="14" t="s">
        <v>19</v>
      </c>
      <c r="J54" s="19"/>
      <c r="K54" s="19"/>
      <c r="N54" s="7">
        <f t="shared" si="3"/>
        <v>0</v>
      </c>
    </row>
    <row r="55" spans="1:18" s="7" customFormat="1" ht="12.75" hidden="1" customHeight="1" x14ac:dyDescent="0.2">
      <c r="A55" s="66" t="s">
        <v>151</v>
      </c>
      <c r="B55" s="40"/>
      <c r="C55" s="40"/>
      <c r="D55" s="14"/>
      <c r="E55" s="14">
        <v>5</v>
      </c>
      <c r="F55" s="15" t="s">
        <v>12</v>
      </c>
      <c r="G55" s="14" t="s">
        <v>29</v>
      </c>
      <c r="H55" s="14" t="s">
        <v>82</v>
      </c>
      <c r="J55" s="19"/>
      <c r="K55" s="19"/>
      <c r="N55" s="7">
        <f t="shared" si="3"/>
        <v>0</v>
      </c>
    </row>
    <row r="56" spans="1:18" s="7" customFormat="1" ht="12.75" customHeight="1" x14ac:dyDescent="0.2">
      <c r="A56" s="66" t="s">
        <v>44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4" t="s">
        <v>45</v>
      </c>
      <c r="J56" s="19">
        <v>89302.19</v>
      </c>
      <c r="K56" s="19"/>
      <c r="L56" s="7">
        <v>26519.65</v>
      </c>
      <c r="N56" s="7">
        <f t="shared" si="3"/>
        <v>93480.35</v>
      </c>
      <c r="P56" s="7">
        <v>120000</v>
      </c>
      <c r="R56" s="7">
        <v>120000</v>
      </c>
    </row>
    <row r="57" spans="1:18" s="7" customFormat="1" ht="12.75" hidden="1" customHeight="1" x14ac:dyDescent="0.2">
      <c r="A57" s="66" t="s">
        <v>152</v>
      </c>
      <c r="B57" s="40"/>
      <c r="C57" s="40"/>
      <c r="D57" s="14"/>
      <c r="E57" s="14">
        <v>5</v>
      </c>
      <c r="F57" s="15" t="s">
        <v>12</v>
      </c>
      <c r="G57" s="14" t="s">
        <v>29</v>
      </c>
      <c r="H57" s="14" t="s">
        <v>102</v>
      </c>
      <c r="N57" s="7">
        <f t="shared" si="3"/>
        <v>0</v>
      </c>
    </row>
    <row r="58" spans="1:18" s="7" customFormat="1" ht="12.75" hidden="1" customHeight="1" x14ac:dyDescent="0.2">
      <c r="A58" s="66" t="s">
        <v>153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146</v>
      </c>
      <c r="N58" s="7">
        <f t="shared" si="3"/>
        <v>0</v>
      </c>
    </row>
    <row r="59" spans="1:18" s="7" customFormat="1" ht="12.75" hidden="1" customHeight="1" x14ac:dyDescent="0.2">
      <c r="A59" s="66" t="s">
        <v>46</v>
      </c>
      <c r="B59" s="40"/>
      <c r="C59" s="40"/>
      <c r="D59" s="14"/>
      <c r="E59" s="14">
        <v>5</v>
      </c>
      <c r="F59" s="15" t="s">
        <v>12</v>
      </c>
      <c r="G59" s="14" t="s">
        <v>29</v>
      </c>
      <c r="H59" s="14" t="s">
        <v>47</v>
      </c>
      <c r="N59" s="7">
        <f t="shared" si="3"/>
        <v>0</v>
      </c>
    </row>
    <row r="60" spans="1:18" s="7" customFormat="1" ht="12.75" hidden="1" customHeight="1" x14ac:dyDescent="0.2">
      <c r="A60" s="66" t="s">
        <v>154</v>
      </c>
      <c r="B60" s="40"/>
      <c r="C60" s="40"/>
      <c r="E60" s="14">
        <v>5</v>
      </c>
      <c r="F60" s="15" t="s">
        <v>12</v>
      </c>
      <c r="G60" s="14" t="s">
        <v>29</v>
      </c>
      <c r="H60" s="14" t="s">
        <v>15</v>
      </c>
      <c r="N60" s="7">
        <f t="shared" si="3"/>
        <v>0</v>
      </c>
    </row>
    <row r="61" spans="1:18" s="7" customFormat="1" ht="12.75" hidden="1" customHeight="1" x14ac:dyDescent="0.2">
      <c r="A61" s="66" t="s">
        <v>51</v>
      </c>
      <c r="B61" s="40"/>
      <c r="C61" s="40"/>
      <c r="D61" s="14"/>
      <c r="E61" s="14">
        <v>5</v>
      </c>
      <c r="F61" s="15" t="s">
        <v>12</v>
      </c>
      <c r="G61" s="14" t="s">
        <v>29</v>
      </c>
      <c r="H61" s="14" t="s">
        <v>24</v>
      </c>
      <c r="N61" s="7">
        <f t="shared" si="3"/>
        <v>0</v>
      </c>
    </row>
    <row r="62" spans="1:18" s="7" customFormat="1" ht="12.75" customHeight="1" x14ac:dyDescent="0.2">
      <c r="A62" s="66" t="s">
        <v>48</v>
      </c>
      <c r="B62" s="40"/>
      <c r="C62" s="40"/>
      <c r="E62" s="14">
        <v>5</v>
      </c>
      <c r="F62" s="15" t="s">
        <v>12</v>
      </c>
      <c r="G62" s="14" t="s">
        <v>29</v>
      </c>
      <c r="H62" s="16" t="s">
        <v>49</v>
      </c>
      <c r="J62" s="7">
        <v>240371.08</v>
      </c>
      <c r="L62" s="7">
        <v>800</v>
      </c>
      <c r="N62" s="7">
        <f t="shared" si="3"/>
        <v>249200</v>
      </c>
      <c r="P62" s="7">
        <v>250000</v>
      </c>
      <c r="R62" s="7">
        <v>250000</v>
      </c>
    </row>
    <row r="63" spans="1:18" s="7" customFormat="1" ht="12.75" hidden="1" customHeight="1" x14ac:dyDescent="0.2">
      <c r="A63" s="66" t="s">
        <v>50</v>
      </c>
      <c r="B63" s="40"/>
      <c r="C63" s="40"/>
      <c r="D63" s="14"/>
      <c r="E63" s="14">
        <v>5</v>
      </c>
      <c r="F63" s="15" t="s">
        <v>12</v>
      </c>
      <c r="G63" s="14" t="s">
        <v>34</v>
      </c>
      <c r="H63" s="14" t="s">
        <v>8</v>
      </c>
      <c r="N63" s="7">
        <f t="shared" si="3"/>
        <v>0</v>
      </c>
    </row>
    <row r="64" spans="1:18" s="7" customFormat="1" ht="12.75" hidden="1" customHeight="1" x14ac:dyDescent="0.2">
      <c r="A64" s="66" t="s">
        <v>52</v>
      </c>
      <c r="B64" s="40"/>
      <c r="C64" s="40"/>
      <c r="D64" s="14"/>
      <c r="E64" s="14">
        <v>5</v>
      </c>
      <c r="F64" s="15" t="s">
        <v>12</v>
      </c>
      <c r="G64" s="14" t="s">
        <v>34</v>
      </c>
      <c r="H64" s="14" t="s">
        <v>10</v>
      </c>
      <c r="N64" s="7">
        <f t="shared" si="3"/>
        <v>0</v>
      </c>
    </row>
    <row r="65" spans="1:18" s="7" customFormat="1" ht="12.75" hidden="1" customHeight="1" x14ac:dyDescent="0.2">
      <c r="A65" s="66" t="s">
        <v>48</v>
      </c>
      <c r="B65" s="40"/>
      <c r="C65" s="40"/>
      <c r="D65" s="14"/>
      <c r="E65" s="14">
        <v>5</v>
      </c>
      <c r="F65" s="15" t="s">
        <v>12</v>
      </c>
      <c r="G65" s="14" t="s">
        <v>29</v>
      </c>
      <c r="H65" s="16" t="s">
        <v>49</v>
      </c>
      <c r="N65" s="7">
        <f t="shared" si="3"/>
        <v>0</v>
      </c>
    </row>
    <row r="66" spans="1:18" s="7" customFormat="1" ht="12.75" customHeight="1" x14ac:dyDescent="0.2">
      <c r="A66" s="66" t="s">
        <v>53</v>
      </c>
      <c r="B66" s="40"/>
      <c r="C66" s="40"/>
      <c r="E66" s="14">
        <v>5</v>
      </c>
      <c r="F66" s="15" t="s">
        <v>12</v>
      </c>
      <c r="G66" s="14" t="s">
        <v>54</v>
      </c>
      <c r="H66" s="14" t="s">
        <v>8</v>
      </c>
      <c r="J66" s="7">
        <v>129585</v>
      </c>
      <c r="L66" s="7">
        <v>2595</v>
      </c>
      <c r="N66" s="7">
        <f t="shared" si="3"/>
        <v>197405</v>
      </c>
      <c r="P66" s="7">
        <v>200000</v>
      </c>
      <c r="R66" s="7">
        <v>200000</v>
      </c>
    </row>
    <row r="67" spans="1:18" s="7" customFormat="1" ht="12.75" hidden="1" customHeight="1" x14ac:dyDescent="0.2">
      <c r="A67" s="66" t="s">
        <v>55</v>
      </c>
      <c r="B67" s="40"/>
      <c r="C67" s="40"/>
      <c r="E67" s="14">
        <v>5</v>
      </c>
      <c r="F67" s="15" t="s">
        <v>12</v>
      </c>
      <c r="G67" s="14" t="s">
        <v>54</v>
      </c>
      <c r="H67" s="14" t="s">
        <v>10</v>
      </c>
      <c r="N67" s="7">
        <f t="shared" si="3"/>
        <v>0</v>
      </c>
    </row>
    <row r="68" spans="1:18" s="7" customFormat="1" ht="12.75" hidden="1" customHeight="1" x14ac:dyDescent="0.2">
      <c r="A68" s="66" t="s">
        <v>56</v>
      </c>
      <c r="B68" s="40"/>
      <c r="C68" s="40"/>
      <c r="E68" s="14">
        <v>5</v>
      </c>
      <c r="F68" s="15" t="s">
        <v>12</v>
      </c>
      <c r="G68" s="14" t="s">
        <v>54</v>
      </c>
      <c r="H68" s="14" t="s">
        <v>15</v>
      </c>
      <c r="N68" s="7">
        <f t="shared" si="3"/>
        <v>0</v>
      </c>
    </row>
    <row r="69" spans="1:18" s="7" customFormat="1" ht="12.75" hidden="1" customHeight="1" x14ac:dyDescent="0.2">
      <c r="A69" s="66" t="s">
        <v>57</v>
      </c>
      <c r="B69" s="40"/>
      <c r="C69" s="40"/>
      <c r="E69" s="14">
        <v>5</v>
      </c>
      <c r="F69" s="15" t="s">
        <v>12</v>
      </c>
      <c r="G69" s="14" t="s">
        <v>54</v>
      </c>
      <c r="H69" s="14" t="s">
        <v>17</v>
      </c>
      <c r="N69" s="7">
        <f t="shared" si="3"/>
        <v>0</v>
      </c>
    </row>
    <row r="70" spans="1:18" s="7" customFormat="1" ht="12.75" hidden="1" customHeight="1" x14ac:dyDescent="0.2">
      <c r="A70" s="66" t="s">
        <v>58</v>
      </c>
      <c r="B70" s="40"/>
      <c r="C70" s="40"/>
      <c r="E70" s="14">
        <v>5</v>
      </c>
      <c r="F70" s="14" t="s">
        <v>12</v>
      </c>
      <c r="G70" s="14" t="s">
        <v>59</v>
      </c>
      <c r="H70" s="14" t="s">
        <v>60</v>
      </c>
      <c r="N70" s="7">
        <f t="shared" si="3"/>
        <v>0</v>
      </c>
    </row>
    <row r="71" spans="1:18" s="7" customFormat="1" ht="12.75" hidden="1" customHeight="1" x14ac:dyDescent="0.2">
      <c r="A71" s="66" t="s">
        <v>66</v>
      </c>
      <c r="B71" s="40"/>
      <c r="C71" s="40"/>
      <c r="E71" s="14">
        <v>5</v>
      </c>
      <c r="F71" s="15" t="s">
        <v>12</v>
      </c>
      <c r="G71" s="14" t="s">
        <v>67</v>
      </c>
      <c r="H71" s="14" t="s">
        <v>8</v>
      </c>
      <c r="N71" s="7">
        <f t="shared" si="3"/>
        <v>0</v>
      </c>
    </row>
    <row r="72" spans="1:18" s="7" customFormat="1" ht="12.75" hidden="1" customHeight="1" x14ac:dyDescent="0.2">
      <c r="A72" s="66" t="s">
        <v>62</v>
      </c>
      <c r="B72" s="40"/>
      <c r="C72" s="40"/>
      <c r="E72" s="14">
        <v>5</v>
      </c>
      <c r="F72" s="15" t="s">
        <v>12</v>
      </c>
      <c r="G72" s="14" t="s">
        <v>59</v>
      </c>
      <c r="H72" s="14" t="s">
        <v>10</v>
      </c>
      <c r="N72" s="7">
        <f t="shared" si="3"/>
        <v>0</v>
      </c>
    </row>
    <row r="73" spans="1:18" s="7" customFormat="1" ht="12.75" hidden="1" customHeight="1" x14ac:dyDescent="0.2">
      <c r="A73" s="66" t="s">
        <v>63</v>
      </c>
      <c r="B73" s="40"/>
      <c r="C73" s="40"/>
      <c r="E73" s="14">
        <v>5</v>
      </c>
      <c r="F73" s="15" t="s">
        <v>12</v>
      </c>
      <c r="G73" s="14" t="s">
        <v>59</v>
      </c>
      <c r="H73" s="14" t="s">
        <v>64</v>
      </c>
      <c r="N73" s="7">
        <f t="shared" si="3"/>
        <v>0</v>
      </c>
    </row>
    <row r="74" spans="1:18" s="7" customFormat="1" ht="12.75" hidden="1" customHeight="1" x14ac:dyDescent="0.2">
      <c r="A74" s="66" t="s">
        <v>155</v>
      </c>
      <c r="B74" s="40"/>
      <c r="C74" s="40"/>
      <c r="E74" s="14">
        <v>5</v>
      </c>
      <c r="F74" s="15" t="s">
        <v>12</v>
      </c>
      <c r="G74" s="14" t="s">
        <v>59</v>
      </c>
      <c r="H74" s="14" t="s">
        <v>15</v>
      </c>
      <c r="N74" s="7">
        <f t="shared" si="3"/>
        <v>0</v>
      </c>
    </row>
    <row r="75" spans="1:18" s="7" customFormat="1" ht="12.75" hidden="1" customHeight="1" x14ac:dyDescent="0.2">
      <c r="A75" s="66" t="s">
        <v>156</v>
      </c>
      <c r="B75" s="40"/>
      <c r="C75" s="40"/>
      <c r="E75" s="14">
        <v>5</v>
      </c>
      <c r="F75" s="14" t="s">
        <v>12</v>
      </c>
      <c r="G75" s="14" t="s">
        <v>59</v>
      </c>
      <c r="H75" s="14" t="s">
        <v>17</v>
      </c>
      <c r="N75" s="7">
        <f t="shared" si="3"/>
        <v>0</v>
      </c>
    </row>
    <row r="76" spans="1:18" s="7" customFormat="1" ht="12.75" hidden="1" customHeight="1" x14ac:dyDescent="0.2">
      <c r="A76" s="66" t="s">
        <v>63</v>
      </c>
      <c r="B76" s="40"/>
      <c r="C76" s="40"/>
      <c r="E76" s="14">
        <v>5</v>
      </c>
      <c r="F76" s="15" t="s">
        <v>12</v>
      </c>
      <c r="G76" s="14" t="s">
        <v>59</v>
      </c>
      <c r="H76" s="14" t="s">
        <v>64</v>
      </c>
      <c r="N76" s="7">
        <f t="shared" ref="N76:N112" si="4">P76-L76</f>
        <v>0</v>
      </c>
    </row>
    <row r="77" spans="1:18" s="7" customFormat="1" ht="12.75" hidden="1" customHeight="1" x14ac:dyDescent="0.2">
      <c r="A77" s="66" t="s">
        <v>65</v>
      </c>
      <c r="B77" s="40"/>
      <c r="C77" s="40"/>
      <c r="E77" s="14">
        <v>5</v>
      </c>
      <c r="F77" s="15" t="s">
        <v>12</v>
      </c>
      <c r="G77" s="14" t="s">
        <v>59</v>
      </c>
      <c r="H77" s="14" t="s">
        <v>19</v>
      </c>
      <c r="N77" s="7">
        <f t="shared" si="4"/>
        <v>0</v>
      </c>
    </row>
    <row r="78" spans="1:18" s="7" customFormat="1" ht="12.75" hidden="1" customHeight="1" x14ac:dyDescent="0.2">
      <c r="A78" s="66" t="s">
        <v>157</v>
      </c>
      <c r="B78" s="40"/>
      <c r="C78" s="40"/>
      <c r="E78" s="14">
        <v>5</v>
      </c>
      <c r="F78" s="15" t="s">
        <v>12</v>
      </c>
      <c r="G78" s="14" t="s">
        <v>93</v>
      </c>
      <c r="H78" s="14" t="s">
        <v>8</v>
      </c>
      <c r="N78" s="7">
        <f t="shared" si="4"/>
        <v>0</v>
      </c>
    </row>
    <row r="79" spans="1:18" s="7" customFormat="1" ht="12.75" hidden="1" customHeight="1" x14ac:dyDescent="0.2">
      <c r="A79" s="66" t="s">
        <v>66</v>
      </c>
      <c r="B79" s="40"/>
      <c r="C79" s="40"/>
      <c r="E79" s="14">
        <v>5</v>
      </c>
      <c r="F79" s="15" t="s">
        <v>12</v>
      </c>
      <c r="G79" s="14" t="s">
        <v>67</v>
      </c>
      <c r="H79" s="14" t="s">
        <v>8</v>
      </c>
      <c r="N79" s="7">
        <f t="shared" si="4"/>
        <v>0</v>
      </c>
    </row>
    <row r="80" spans="1:18" s="7" customFormat="1" ht="12.75" hidden="1" customHeight="1" x14ac:dyDescent="0.2">
      <c r="A80" s="66" t="s">
        <v>68</v>
      </c>
      <c r="B80" s="40"/>
      <c r="C80" s="40"/>
      <c r="E80" s="14">
        <v>5</v>
      </c>
      <c r="F80" s="15" t="s">
        <v>12</v>
      </c>
      <c r="G80" s="14" t="s">
        <v>67</v>
      </c>
      <c r="H80" s="14" t="s">
        <v>10</v>
      </c>
      <c r="N80" s="7">
        <f t="shared" si="4"/>
        <v>0</v>
      </c>
    </row>
    <row r="81" spans="1:18" s="7" customFormat="1" ht="12.75" hidden="1" customHeight="1" x14ac:dyDescent="0.2">
      <c r="A81" s="66" t="s">
        <v>158</v>
      </c>
      <c r="B81" s="40"/>
      <c r="C81" s="40"/>
      <c r="E81" s="14">
        <v>5</v>
      </c>
      <c r="F81" s="15" t="s">
        <v>12</v>
      </c>
      <c r="G81" s="14" t="s">
        <v>70</v>
      </c>
      <c r="H81" s="14" t="s">
        <v>8</v>
      </c>
      <c r="N81" s="7">
        <f t="shared" si="4"/>
        <v>0</v>
      </c>
    </row>
    <row r="82" spans="1:18" s="7" customFormat="1" ht="12.75" hidden="1" customHeight="1" x14ac:dyDescent="0.2">
      <c r="A82" s="66" t="s">
        <v>159</v>
      </c>
      <c r="B82" s="40"/>
      <c r="C82" s="40"/>
      <c r="E82" s="14">
        <v>5</v>
      </c>
      <c r="F82" s="15" t="s">
        <v>12</v>
      </c>
      <c r="G82" s="14" t="s">
        <v>70</v>
      </c>
      <c r="H82" s="14" t="s">
        <v>10</v>
      </c>
      <c r="N82" s="7">
        <f t="shared" si="4"/>
        <v>0</v>
      </c>
    </row>
    <row r="83" spans="1:18" s="7" customFormat="1" ht="12.75" hidden="1" customHeight="1" x14ac:dyDescent="0.2">
      <c r="A83" s="66" t="s">
        <v>69</v>
      </c>
      <c r="B83" s="40"/>
      <c r="C83" s="40"/>
      <c r="E83" s="14">
        <v>5</v>
      </c>
      <c r="F83" s="15" t="s">
        <v>12</v>
      </c>
      <c r="G83" s="14" t="s">
        <v>70</v>
      </c>
      <c r="H83" s="14" t="s">
        <v>15</v>
      </c>
      <c r="N83" s="7">
        <f t="shared" si="4"/>
        <v>0</v>
      </c>
    </row>
    <row r="84" spans="1:18" s="7" customFormat="1" ht="12.75" hidden="1" customHeight="1" x14ac:dyDescent="0.2">
      <c r="A84" s="66" t="s">
        <v>160</v>
      </c>
      <c r="B84" s="40"/>
      <c r="C84" s="40"/>
      <c r="E84" s="14">
        <v>5</v>
      </c>
      <c r="F84" s="15" t="s">
        <v>12</v>
      </c>
      <c r="G84" s="14" t="s">
        <v>163</v>
      </c>
      <c r="H84" s="14" t="s">
        <v>8</v>
      </c>
      <c r="N84" s="7">
        <f t="shared" si="4"/>
        <v>0</v>
      </c>
    </row>
    <row r="85" spans="1:18" s="7" customFormat="1" ht="12.75" hidden="1" customHeight="1" x14ac:dyDescent="0.2">
      <c r="A85" s="66" t="s">
        <v>161</v>
      </c>
      <c r="B85" s="40"/>
      <c r="C85" s="40"/>
      <c r="E85" s="14">
        <v>5</v>
      </c>
      <c r="F85" s="15" t="s">
        <v>12</v>
      </c>
      <c r="G85" s="14" t="s">
        <v>163</v>
      </c>
      <c r="H85" s="16" t="s">
        <v>49</v>
      </c>
      <c r="N85" s="7">
        <f t="shared" si="4"/>
        <v>0</v>
      </c>
    </row>
    <row r="86" spans="1:18" s="7" customFormat="1" ht="12.75" hidden="1" customHeight="1" x14ac:dyDescent="0.2">
      <c r="A86" s="66" t="s">
        <v>71</v>
      </c>
      <c r="B86" s="40"/>
      <c r="C86" s="40"/>
      <c r="E86" s="14">
        <v>5</v>
      </c>
      <c r="F86" s="15" t="s">
        <v>12</v>
      </c>
      <c r="G86" s="14" t="s">
        <v>163</v>
      </c>
      <c r="H86" s="14" t="s">
        <v>10</v>
      </c>
      <c r="N86" s="7">
        <f t="shared" si="4"/>
        <v>0</v>
      </c>
    </row>
    <row r="87" spans="1:18" s="7" customFormat="1" ht="12.75" hidden="1" customHeight="1" x14ac:dyDescent="0.2">
      <c r="A87" s="66" t="s">
        <v>162</v>
      </c>
      <c r="B87" s="40"/>
      <c r="C87" s="40"/>
      <c r="E87" s="14">
        <v>5</v>
      </c>
      <c r="F87" s="15" t="s">
        <v>12</v>
      </c>
      <c r="G87" s="14" t="s">
        <v>163</v>
      </c>
      <c r="H87" s="14" t="s">
        <v>15</v>
      </c>
      <c r="N87" s="7">
        <f t="shared" si="4"/>
        <v>0</v>
      </c>
    </row>
    <row r="88" spans="1:18" s="7" customFormat="1" ht="12.75" hidden="1" customHeight="1" x14ac:dyDescent="0.2">
      <c r="A88" s="66" t="s">
        <v>72</v>
      </c>
      <c r="B88" s="40"/>
      <c r="C88" s="40"/>
      <c r="E88" s="14">
        <v>5</v>
      </c>
      <c r="F88" s="15" t="s">
        <v>12</v>
      </c>
      <c r="G88" s="14" t="s">
        <v>70</v>
      </c>
      <c r="H88" s="14" t="s">
        <v>49</v>
      </c>
      <c r="N88" s="7">
        <f t="shared" si="4"/>
        <v>0</v>
      </c>
    </row>
    <row r="89" spans="1:18" s="7" customFormat="1" ht="12.75" hidden="1" customHeight="1" x14ac:dyDescent="0.2">
      <c r="A89" s="66" t="s">
        <v>164</v>
      </c>
      <c r="B89" s="40"/>
      <c r="C89" s="40"/>
      <c r="E89" s="14">
        <v>5</v>
      </c>
      <c r="F89" s="15" t="s">
        <v>12</v>
      </c>
      <c r="G89" s="14" t="s">
        <v>74</v>
      </c>
      <c r="H89" s="14" t="s">
        <v>10</v>
      </c>
      <c r="N89" s="7">
        <f t="shared" si="4"/>
        <v>0</v>
      </c>
    </row>
    <row r="90" spans="1:18" s="7" customFormat="1" ht="12.75" hidden="1" customHeight="1" x14ac:dyDescent="0.2">
      <c r="A90" s="66" t="s">
        <v>165</v>
      </c>
      <c r="B90" s="40"/>
      <c r="C90" s="40"/>
      <c r="E90" s="14">
        <v>5</v>
      </c>
      <c r="F90" s="15" t="s">
        <v>12</v>
      </c>
      <c r="G90" s="14" t="s">
        <v>74</v>
      </c>
      <c r="H90" s="14" t="s">
        <v>15</v>
      </c>
      <c r="N90" s="7">
        <f t="shared" si="4"/>
        <v>0</v>
      </c>
    </row>
    <row r="91" spans="1:18" s="7" customFormat="1" ht="12.75" hidden="1" customHeight="1" x14ac:dyDescent="0.2">
      <c r="A91" s="66" t="s">
        <v>166</v>
      </c>
      <c r="B91" s="40"/>
      <c r="C91" s="40"/>
      <c r="E91" s="14">
        <v>5</v>
      </c>
      <c r="F91" s="15" t="s">
        <v>12</v>
      </c>
      <c r="G91" s="14" t="s">
        <v>74</v>
      </c>
      <c r="H91" s="14" t="s">
        <v>17</v>
      </c>
      <c r="N91" s="7">
        <f t="shared" si="4"/>
        <v>0</v>
      </c>
    </row>
    <row r="92" spans="1:18" s="7" customFormat="1" ht="12.75" hidden="1" customHeight="1" x14ac:dyDescent="0.2">
      <c r="A92" s="66" t="s">
        <v>167</v>
      </c>
      <c r="B92" s="40"/>
      <c r="C92" s="40"/>
      <c r="E92" s="14">
        <v>5</v>
      </c>
      <c r="F92" s="15" t="s">
        <v>12</v>
      </c>
      <c r="G92" s="14" t="s">
        <v>74</v>
      </c>
      <c r="H92" s="14" t="s">
        <v>8</v>
      </c>
      <c r="N92" s="7">
        <f t="shared" si="4"/>
        <v>0</v>
      </c>
    </row>
    <row r="93" spans="1:18" s="7" customFormat="1" ht="12.75" hidden="1" customHeight="1" x14ac:dyDescent="0.2">
      <c r="A93" s="66" t="s">
        <v>168</v>
      </c>
      <c r="B93" s="40"/>
      <c r="C93" s="40"/>
      <c r="E93" s="14">
        <v>5</v>
      </c>
      <c r="F93" s="15" t="s">
        <v>12</v>
      </c>
      <c r="G93" s="14" t="s">
        <v>74</v>
      </c>
      <c r="H93" s="14" t="s">
        <v>45</v>
      </c>
      <c r="N93" s="7">
        <f t="shared" si="4"/>
        <v>0</v>
      </c>
    </row>
    <row r="94" spans="1:18" s="7" customFormat="1" ht="12.75" customHeight="1" x14ac:dyDescent="0.2">
      <c r="A94" s="66" t="s">
        <v>73</v>
      </c>
      <c r="B94" s="40"/>
      <c r="C94" s="40"/>
      <c r="E94" s="14">
        <v>5</v>
      </c>
      <c r="F94" s="15" t="s">
        <v>12</v>
      </c>
      <c r="G94" s="14" t="s">
        <v>74</v>
      </c>
      <c r="H94" s="14" t="s">
        <v>64</v>
      </c>
      <c r="N94" s="7">
        <f t="shared" si="4"/>
        <v>30000</v>
      </c>
      <c r="P94" s="7">
        <v>30000</v>
      </c>
      <c r="R94" s="7">
        <v>30000</v>
      </c>
    </row>
    <row r="95" spans="1:18" s="7" customFormat="1" ht="12.75" hidden="1" customHeight="1" x14ac:dyDescent="0.2">
      <c r="A95" s="66" t="s">
        <v>75</v>
      </c>
      <c r="B95" s="40"/>
      <c r="C95" s="40"/>
      <c r="E95" s="14">
        <v>5</v>
      </c>
      <c r="F95" s="15" t="s">
        <v>12</v>
      </c>
      <c r="G95" s="14" t="s">
        <v>74</v>
      </c>
      <c r="H95" s="14" t="s">
        <v>19</v>
      </c>
      <c r="N95" s="7">
        <f t="shared" si="4"/>
        <v>0</v>
      </c>
    </row>
    <row r="96" spans="1:18" s="7" customFormat="1" ht="12.75" hidden="1" customHeight="1" x14ac:dyDescent="0.2">
      <c r="A96" s="66" t="s">
        <v>76</v>
      </c>
      <c r="B96" s="40"/>
      <c r="C96" s="40"/>
      <c r="E96" s="14">
        <v>5</v>
      </c>
      <c r="F96" s="15" t="s">
        <v>12</v>
      </c>
      <c r="G96" s="14" t="s">
        <v>74</v>
      </c>
      <c r="H96" s="14" t="s">
        <v>60</v>
      </c>
      <c r="N96" s="7">
        <f t="shared" si="4"/>
        <v>0</v>
      </c>
    </row>
    <row r="97" spans="1:18" s="7" customFormat="1" ht="12.75" customHeight="1" x14ac:dyDescent="0.2">
      <c r="A97" s="66" t="s">
        <v>77</v>
      </c>
      <c r="B97" s="40"/>
      <c r="C97" s="40"/>
      <c r="E97" s="14">
        <v>5</v>
      </c>
      <c r="F97" s="15" t="s">
        <v>12</v>
      </c>
      <c r="G97" s="14" t="s">
        <v>74</v>
      </c>
      <c r="H97" s="14" t="s">
        <v>49</v>
      </c>
      <c r="N97" s="7">
        <f t="shared" si="4"/>
        <v>5000</v>
      </c>
      <c r="P97" s="7">
        <v>5000</v>
      </c>
      <c r="R97" s="7">
        <v>5000</v>
      </c>
    </row>
    <row r="98" spans="1:18" s="7" customFormat="1" ht="12.75" hidden="1" customHeight="1" x14ac:dyDescent="0.2">
      <c r="A98" s="66" t="s">
        <v>165</v>
      </c>
      <c r="B98" s="40"/>
      <c r="C98" s="40"/>
      <c r="E98" s="14">
        <v>5</v>
      </c>
      <c r="F98" s="15" t="s">
        <v>12</v>
      </c>
      <c r="G98" s="14" t="s">
        <v>74</v>
      </c>
      <c r="H98" s="14" t="s">
        <v>15</v>
      </c>
      <c r="N98" s="7">
        <f t="shared" si="4"/>
        <v>0</v>
      </c>
    </row>
    <row r="99" spans="1:18" s="7" customFormat="1" ht="12.75" hidden="1" customHeight="1" x14ac:dyDescent="0.2">
      <c r="A99" s="66" t="s">
        <v>78</v>
      </c>
      <c r="B99" s="40"/>
      <c r="C99" s="40"/>
      <c r="E99" s="14">
        <v>5</v>
      </c>
      <c r="F99" s="15" t="s">
        <v>12</v>
      </c>
      <c r="G99" s="14" t="s">
        <v>79</v>
      </c>
      <c r="H99" s="14" t="s">
        <v>10</v>
      </c>
      <c r="N99" s="7">
        <f t="shared" si="4"/>
        <v>0</v>
      </c>
    </row>
    <row r="100" spans="1:18" s="7" customFormat="1" ht="12.75" hidden="1" customHeight="1" x14ac:dyDescent="0.2">
      <c r="A100" s="66" t="s">
        <v>80</v>
      </c>
      <c r="B100" s="40"/>
      <c r="C100" s="40"/>
      <c r="E100" s="14">
        <v>5</v>
      </c>
      <c r="F100" s="15" t="s">
        <v>12</v>
      </c>
      <c r="G100" s="14" t="s">
        <v>79</v>
      </c>
      <c r="H100" s="14" t="s">
        <v>15</v>
      </c>
      <c r="N100" s="7">
        <f t="shared" si="4"/>
        <v>0</v>
      </c>
    </row>
    <row r="101" spans="1:18" s="7" customFormat="1" ht="12.75" hidden="1" customHeight="1" x14ac:dyDescent="0.2">
      <c r="A101" s="66" t="s">
        <v>169</v>
      </c>
      <c r="B101" s="40"/>
      <c r="C101" s="40"/>
      <c r="E101" s="14">
        <v>5</v>
      </c>
      <c r="F101" s="15" t="s">
        <v>12</v>
      </c>
      <c r="G101" s="14" t="s">
        <v>79</v>
      </c>
      <c r="H101" s="15" t="s">
        <v>60</v>
      </c>
      <c r="N101" s="7">
        <f t="shared" si="4"/>
        <v>0</v>
      </c>
    </row>
    <row r="102" spans="1:18" s="7" customFormat="1" ht="12.75" hidden="1" customHeight="1" x14ac:dyDescent="0.2">
      <c r="A102" s="66" t="s">
        <v>170</v>
      </c>
      <c r="B102" s="40"/>
      <c r="C102" s="40"/>
      <c r="E102" s="14">
        <v>5</v>
      </c>
      <c r="F102" s="15" t="s">
        <v>12</v>
      </c>
      <c r="G102" s="14" t="s">
        <v>79</v>
      </c>
      <c r="H102" s="15" t="s">
        <v>19</v>
      </c>
      <c r="N102" s="7">
        <f t="shared" si="4"/>
        <v>0</v>
      </c>
    </row>
    <row r="103" spans="1:18" s="7" customFormat="1" ht="12.75" hidden="1" customHeight="1" x14ac:dyDescent="0.2">
      <c r="A103" s="66" t="s">
        <v>171</v>
      </c>
      <c r="B103" s="40"/>
      <c r="C103" s="40"/>
      <c r="E103" s="14">
        <v>5</v>
      </c>
      <c r="F103" s="15" t="s">
        <v>12</v>
      </c>
      <c r="G103" s="14" t="s">
        <v>79</v>
      </c>
      <c r="H103" s="15" t="s">
        <v>82</v>
      </c>
      <c r="N103" s="7">
        <f t="shared" si="4"/>
        <v>0</v>
      </c>
    </row>
    <row r="104" spans="1:18" s="7" customFormat="1" ht="12.75" hidden="1" customHeight="1" x14ac:dyDescent="0.2">
      <c r="A104" s="66" t="s">
        <v>81</v>
      </c>
      <c r="B104" s="40"/>
      <c r="C104" s="40"/>
      <c r="E104" s="14">
        <v>5</v>
      </c>
      <c r="F104" s="15" t="s">
        <v>12</v>
      </c>
      <c r="G104" s="14" t="s">
        <v>59</v>
      </c>
      <c r="H104" s="15" t="s">
        <v>82</v>
      </c>
      <c r="N104" s="7">
        <f t="shared" si="4"/>
        <v>0</v>
      </c>
    </row>
    <row r="105" spans="1:18" s="7" customFormat="1" ht="12.75" hidden="1" customHeight="1" x14ac:dyDescent="0.2">
      <c r="A105" s="66" t="s">
        <v>83</v>
      </c>
      <c r="B105" s="40"/>
      <c r="C105" s="40"/>
      <c r="E105" s="14">
        <v>5</v>
      </c>
      <c r="F105" s="15" t="s">
        <v>12</v>
      </c>
      <c r="G105" s="14" t="s">
        <v>84</v>
      </c>
      <c r="H105" s="15" t="s">
        <v>8</v>
      </c>
      <c r="N105" s="7">
        <f t="shared" si="4"/>
        <v>0</v>
      </c>
    </row>
    <row r="106" spans="1:18" s="7" customFormat="1" ht="12.75" hidden="1" customHeight="1" x14ac:dyDescent="0.2">
      <c r="A106" s="66" t="s">
        <v>85</v>
      </c>
      <c r="B106" s="40"/>
      <c r="C106" s="40"/>
      <c r="E106" s="14">
        <v>5</v>
      </c>
      <c r="F106" s="15" t="s">
        <v>12</v>
      </c>
      <c r="G106" s="14" t="s">
        <v>84</v>
      </c>
      <c r="H106" s="15" t="s">
        <v>10</v>
      </c>
      <c r="N106" s="7">
        <f t="shared" si="4"/>
        <v>0</v>
      </c>
    </row>
    <row r="107" spans="1:18" s="7" customFormat="1" ht="12.75" hidden="1" customHeight="1" x14ac:dyDescent="0.2">
      <c r="A107" s="66" t="s">
        <v>86</v>
      </c>
      <c r="B107" s="40"/>
      <c r="C107" s="40"/>
      <c r="E107" s="14">
        <v>5</v>
      </c>
      <c r="F107" s="15" t="s">
        <v>12</v>
      </c>
      <c r="G107" s="14" t="s">
        <v>84</v>
      </c>
      <c r="H107" s="15" t="s">
        <v>15</v>
      </c>
      <c r="N107" s="7">
        <f t="shared" si="4"/>
        <v>0</v>
      </c>
    </row>
    <row r="108" spans="1:18" s="7" customFormat="1" ht="12.75" customHeight="1" x14ac:dyDescent="0.2">
      <c r="A108" s="66" t="s">
        <v>172</v>
      </c>
      <c r="B108" s="40"/>
      <c r="C108" s="40"/>
      <c r="E108" s="14">
        <v>5</v>
      </c>
      <c r="F108" s="15" t="s">
        <v>12</v>
      </c>
      <c r="G108" s="14" t="s">
        <v>174</v>
      </c>
      <c r="H108" s="15" t="s">
        <v>8</v>
      </c>
      <c r="J108" s="7">
        <v>3631830.68</v>
      </c>
      <c r="L108" s="7">
        <v>184792.4</v>
      </c>
      <c r="N108" s="7">
        <f t="shared" si="4"/>
        <v>3315207.6</v>
      </c>
      <c r="P108" s="7">
        <v>3500000</v>
      </c>
      <c r="R108" s="7">
        <v>3800000</v>
      </c>
    </row>
    <row r="109" spans="1:18" s="7" customFormat="1" ht="12.75" customHeight="1" x14ac:dyDescent="0.2">
      <c r="A109" s="66" t="s">
        <v>173</v>
      </c>
      <c r="B109" s="40"/>
      <c r="C109" s="40"/>
      <c r="E109" s="14">
        <v>5</v>
      </c>
      <c r="F109" s="15" t="s">
        <v>12</v>
      </c>
      <c r="G109" s="14" t="s">
        <v>174</v>
      </c>
      <c r="H109" s="15" t="s">
        <v>10</v>
      </c>
      <c r="J109" s="7">
        <v>189257.5</v>
      </c>
      <c r="L109" s="7">
        <v>121972.5</v>
      </c>
      <c r="N109" s="7">
        <f t="shared" si="4"/>
        <v>128027.5</v>
      </c>
      <c r="P109" s="7">
        <v>250000</v>
      </c>
      <c r="R109" s="7">
        <v>250000</v>
      </c>
    </row>
    <row r="110" spans="1:18" s="7" customFormat="1" ht="12.75" customHeight="1" x14ac:dyDescent="0.2">
      <c r="A110" s="66" t="s">
        <v>87</v>
      </c>
      <c r="B110" s="40"/>
      <c r="C110" s="40"/>
      <c r="E110" s="14">
        <v>5</v>
      </c>
      <c r="F110" s="15" t="s">
        <v>12</v>
      </c>
      <c r="G110" s="14" t="s">
        <v>174</v>
      </c>
      <c r="H110" s="15" t="s">
        <v>15</v>
      </c>
      <c r="N110" s="7">
        <f t="shared" si="4"/>
        <v>5000</v>
      </c>
      <c r="P110" s="7">
        <v>5000</v>
      </c>
      <c r="R110" s="7">
        <v>5000</v>
      </c>
    </row>
    <row r="111" spans="1:18" s="7" customFormat="1" ht="12.75" customHeight="1" x14ac:dyDescent="0.2">
      <c r="A111" s="66" t="s">
        <v>61</v>
      </c>
      <c r="B111" s="40"/>
      <c r="C111" s="40"/>
      <c r="E111" s="14">
        <v>5</v>
      </c>
      <c r="F111" s="15" t="s">
        <v>12</v>
      </c>
      <c r="G111" s="14" t="s">
        <v>59</v>
      </c>
      <c r="H111" s="14" t="s">
        <v>8</v>
      </c>
      <c r="J111" s="7">
        <v>396406.08</v>
      </c>
      <c r="L111" s="7">
        <v>396518.08</v>
      </c>
      <c r="N111" s="7">
        <f t="shared" si="4"/>
        <v>603481.91999999993</v>
      </c>
      <c r="P111" s="7">
        <v>1000000</v>
      </c>
      <c r="R111" s="7">
        <v>1500000</v>
      </c>
    </row>
    <row r="112" spans="1:18" s="7" customFormat="1" ht="12.75" customHeight="1" x14ac:dyDescent="0.2">
      <c r="A112" s="66" t="s">
        <v>294</v>
      </c>
      <c r="B112" s="40"/>
      <c r="C112" s="40"/>
      <c r="E112" s="14">
        <v>5</v>
      </c>
      <c r="F112" s="15" t="s">
        <v>12</v>
      </c>
      <c r="G112" s="83">
        <v>99</v>
      </c>
      <c r="H112" s="89">
        <v>990</v>
      </c>
      <c r="J112" s="7">
        <v>478346.57</v>
      </c>
      <c r="L112" s="7">
        <v>320980.51</v>
      </c>
      <c r="N112" s="7">
        <f t="shared" si="4"/>
        <v>679019.49</v>
      </c>
      <c r="P112" s="7">
        <v>1000000</v>
      </c>
      <c r="R112" s="7">
        <v>1000000</v>
      </c>
    </row>
    <row r="113" spans="1:20" s="7" customFormat="1" ht="18.95" customHeight="1" x14ac:dyDescent="0.2">
      <c r="A113" s="129" t="s">
        <v>191</v>
      </c>
      <c r="B113" s="129"/>
      <c r="C113" s="129"/>
      <c r="J113" s="22">
        <f>SUM(J45:J112)</f>
        <v>6221799.7700000005</v>
      </c>
      <c r="K113" s="18"/>
      <c r="L113" s="22">
        <f>SUM(L45:L112)</f>
        <v>1472748.1400000001</v>
      </c>
      <c r="N113" s="22">
        <f>SUM(N45:N112)</f>
        <v>5927251.8600000003</v>
      </c>
      <c r="P113" s="22">
        <f>SUM(P45:P112)</f>
        <v>7400000</v>
      </c>
      <c r="R113" s="22">
        <f>SUM(R45:R112)</f>
        <v>8300000</v>
      </c>
    </row>
    <row r="114" spans="1:20" s="7" customFormat="1" ht="6" customHeight="1" x14ac:dyDescent="0.2">
      <c r="A114" s="20"/>
      <c r="B114" s="20"/>
      <c r="C114" s="20"/>
      <c r="J114" s="18"/>
      <c r="K114" s="18"/>
    </row>
    <row r="115" spans="1:20" s="7" customFormat="1" ht="12" customHeight="1" x14ac:dyDescent="0.2">
      <c r="A115" s="69" t="s">
        <v>189</v>
      </c>
    </row>
    <row r="116" spans="1:20" s="7" customFormat="1" ht="12" customHeight="1" x14ac:dyDescent="0.2">
      <c r="A116" s="66" t="s">
        <v>109</v>
      </c>
      <c r="E116" s="14">
        <v>5</v>
      </c>
      <c r="F116" s="15" t="s">
        <v>29</v>
      </c>
      <c r="G116" s="14" t="s">
        <v>7</v>
      </c>
      <c r="H116" s="14" t="s">
        <v>17</v>
      </c>
      <c r="J116" s="7">
        <v>30571.5</v>
      </c>
      <c r="L116" s="7">
        <v>1060</v>
      </c>
      <c r="N116" s="7">
        <f>P116-L116</f>
        <v>38940</v>
      </c>
      <c r="P116" s="7">
        <v>40000</v>
      </c>
      <c r="R116" s="7">
        <v>40000</v>
      </c>
    </row>
    <row r="117" spans="1:20" s="7" customFormat="1" ht="12" hidden="1" customHeight="1" x14ac:dyDescent="0.2">
      <c r="A117" s="66" t="s">
        <v>180</v>
      </c>
      <c r="E117" s="14">
        <v>5</v>
      </c>
      <c r="F117" s="15" t="s">
        <v>29</v>
      </c>
      <c r="G117" s="14" t="s">
        <v>7</v>
      </c>
      <c r="H117" s="14" t="s">
        <v>64</v>
      </c>
      <c r="N117" s="7">
        <f>P117-L117</f>
        <v>0</v>
      </c>
    </row>
    <row r="118" spans="1:20" s="7" customFormat="1" ht="12" customHeight="1" x14ac:dyDescent="0.2">
      <c r="A118" s="66" t="s">
        <v>181</v>
      </c>
      <c r="E118" s="14">
        <v>5</v>
      </c>
      <c r="F118" s="15" t="s">
        <v>29</v>
      </c>
      <c r="G118" s="14" t="s">
        <v>7</v>
      </c>
      <c r="H118" s="16" t="s">
        <v>49</v>
      </c>
      <c r="J118" s="7">
        <v>950958.39</v>
      </c>
      <c r="L118" s="7">
        <v>1209431.5</v>
      </c>
      <c r="N118" s="7">
        <f>P118-L118</f>
        <v>1800568.5</v>
      </c>
      <c r="P118" s="7">
        <f>2010000+1000000</f>
        <v>3010000</v>
      </c>
      <c r="R118" s="7">
        <v>2010000</v>
      </c>
    </row>
    <row r="119" spans="1:20" s="7" customFormat="1" ht="12" hidden="1" customHeight="1" x14ac:dyDescent="0.2">
      <c r="A119" s="66" t="s">
        <v>181</v>
      </c>
      <c r="E119" s="14">
        <v>5</v>
      </c>
      <c r="F119" s="15" t="s">
        <v>29</v>
      </c>
      <c r="G119" s="14" t="s">
        <v>7</v>
      </c>
      <c r="H119" s="16" t="s">
        <v>49</v>
      </c>
    </row>
    <row r="120" spans="1:20" s="7" customFormat="1" ht="12" hidden="1" customHeight="1" x14ac:dyDescent="0.2">
      <c r="A120" s="66" t="s">
        <v>182</v>
      </c>
      <c r="E120" s="14">
        <v>5</v>
      </c>
      <c r="F120" s="15" t="s">
        <v>29</v>
      </c>
      <c r="G120" s="14" t="s">
        <v>7</v>
      </c>
      <c r="H120" s="14" t="s">
        <v>10</v>
      </c>
    </row>
    <row r="121" spans="1:20" s="7" customFormat="1" ht="12" hidden="1" customHeight="1" x14ac:dyDescent="0.2">
      <c r="A121" s="66" t="s">
        <v>181</v>
      </c>
      <c r="E121" s="14">
        <v>5</v>
      </c>
      <c r="F121" s="15" t="s">
        <v>29</v>
      </c>
      <c r="G121" s="14" t="s">
        <v>7</v>
      </c>
      <c r="H121" s="16" t="s">
        <v>49</v>
      </c>
    </row>
    <row r="122" spans="1:20" s="7" customFormat="1" ht="12" hidden="1" customHeight="1" x14ac:dyDescent="0.2">
      <c r="A122" s="66" t="s">
        <v>183</v>
      </c>
      <c r="E122" s="14">
        <v>5</v>
      </c>
      <c r="F122" s="15" t="s">
        <v>29</v>
      </c>
      <c r="G122" s="14" t="s">
        <v>7</v>
      </c>
      <c r="H122" s="14" t="s">
        <v>8</v>
      </c>
    </row>
    <row r="123" spans="1:20" s="7" customFormat="1" ht="12" hidden="1" customHeight="1" x14ac:dyDescent="0.2">
      <c r="A123" s="66" t="s">
        <v>184</v>
      </c>
      <c r="E123" s="14">
        <v>5</v>
      </c>
      <c r="F123" s="15" t="s">
        <v>29</v>
      </c>
      <c r="G123" s="14" t="s">
        <v>7</v>
      </c>
      <c r="H123" s="14" t="s">
        <v>15</v>
      </c>
    </row>
    <row r="124" spans="1:20" s="7" customFormat="1" ht="15" customHeight="1" x14ac:dyDescent="0.2">
      <c r="A124" s="63" t="s">
        <v>185</v>
      </c>
      <c r="J124" s="64">
        <f>SUM(J116:J123)</f>
        <v>981529.89</v>
      </c>
      <c r="K124" s="27"/>
      <c r="L124" s="64">
        <f>SUM(L116:L123)</f>
        <v>1210491.5</v>
      </c>
      <c r="M124" s="27"/>
      <c r="N124" s="64">
        <f>SUM(N116:N123)</f>
        <v>1839508.5</v>
      </c>
      <c r="O124" s="27"/>
      <c r="P124" s="64">
        <f>SUM(P116:P123)</f>
        <v>3050000</v>
      </c>
      <c r="Q124" s="27"/>
      <c r="R124" s="94">
        <f>SUM(R116:R118)</f>
        <v>2050000</v>
      </c>
    </row>
    <row r="125" spans="1:20" s="7" customFormat="1" ht="15.75" customHeight="1" x14ac:dyDescent="0.2">
      <c r="T125" s="7">
        <f>J151-31562286.01</f>
        <v>0</v>
      </c>
    </row>
    <row r="126" spans="1:20" s="7" customFormat="1" ht="12.75" customHeight="1" x14ac:dyDescent="0.2">
      <c r="A126" s="68" t="s">
        <v>190</v>
      </c>
      <c r="B126" s="11"/>
      <c r="C126" s="11"/>
    </row>
    <row r="127" spans="1:20" s="7" customFormat="1" ht="12.75" hidden="1" customHeight="1" x14ac:dyDescent="0.2">
      <c r="A127" s="11" t="s">
        <v>89</v>
      </c>
      <c r="B127" s="24"/>
      <c r="C127" s="24"/>
    </row>
    <row r="128" spans="1:20" s="7" customFormat="1" ht="12.75" hidden="1" customHeight="1" x14ac:dyDescent="0.2">
      <c r="A128" s="70" t="s">
        <v>90</v>
      </c>
      <c r="B128" s="9"/>
      <c r="C128" s="9"/>
      <c r="E128" s="14">
        <v>1</v>
      </c>
      <c r="F128" s="15" t="s">
        <v>12</v>
      </c>
      <c r="G128" s="14" t="s">
        <v>54</v>
      </c>
      <c r="H128" s="16" t="s">
        <v>10</v>
      </c>
    </row>
    <row r="129" spans="1:18" s="7" customFormat="1" ht="12.75" customHeight="1" x14ac:dyDescent="0.2">
      <c r="A129" s="71" t="s">
        <v>91</v>
      </c>
      <c r="B129" s="25"/>
      <c r="C129" s="25"/>
    </row>
    <row r="130" spans="1:18" s="7" customFormat="1" ht="12.75" hidden="1" customHeight="1" x14ac:dyDescent="0.2">
      <c r="A130" s="66" t="s">
        <v>92</v>
      </c>
      <c r="B130" s="40"/>
      <c r="C130" s="40"/>
      <c r="E130" s="14">
        <v>1</v>
      </c>
      <c r="F130" s="15" t="s">
        <v>93</v>
      </c>
      <c r="G130" s="14" t="s">
        <v>7</v>
      </c>
      <c r="H130" s="14" t="s">
        <v>8</v>
      </c>
    </row>
    <row r="131" spans="1:18" s="7" customFormat="1" ht="12.75" hidden="1" customHeight="1" x14ac:dyDescent="0.2">
      <c r="A131" s="66" t="s">
        <v>94</v>
      </c>
      <c r="B131" s="40"/>
      <c r="C131" s="40"/>
      <c r="E131" s="14">
        <v>1</v>
      </c>
      <c r="F131" s="15" t="s">
        <v>93</v>
      </c>
      <c r="G131" s="14" t="s">
        <v>34</v>
      </c>
      <c r="H131" s="14" t="s">
        <v>8</v>
      </c>
    </row>
    <row r="132" spans="1:18" s="7" customFormat="1" ht="12.75" hidden="1" customHeight="1" x14ac:dyDescent="0.2">
      <c r="A132" s="66" t="s">
        <v>95</v>
      </c>
      <c r="B132" s="42"/>
      <c r="C132" s="42"/>
      <c r="E132" s="14">
        <v>1</v>
      </c>
      <c r="F132" s="15" t="s">
        <v>93</v>
      </c>
      <c r="G132" s="14" t="s">
        <v>34</v>
      </c>
      <c r="H132" s="14" t="s">
        <v>49</v>
      </c>
    </row>
    <row r="133" spans="1:18" s="7" customFormat="1" ht="12.75" customHeight="1" x14ac:dyDescent="0.2">
      <c r="A133" s="66" t="s">
        <v>96</v>
      </c>
      <c r="B133" s="42"/>
      <c r="C133" s="42"/>
      <c r="D133" s="15"/>
      <c r="E133" s="14">
        <v>1</v>
      </c>
      <c r="F133" s="15" t="s">
        <v>93</v>
      </c>
      <c r="G133" s="14" t="s">
        <v>54</v>
      </c>
      <c r="H133" s="14" t="s">
        <v>10</v>
      </c>
      <c r="N133" s="7">
        <f t="shared" ref="N133:N146" si="5">P133-L133</f>
        <v>65000</v>
      </c>
      <c r="P133" s="7">
        <v>65000</v>
      </c>
      <c r="R133" s="7">
        <v>15000</v>
      </c>
    </row>
    <row r="134" spans="1:18" s="7" customFormat="1" ht="12.75" customHeight="1" x14ac:dyDescent="0.2">
      <c r="A134" s="66" t="s">
        <v>98</v>
      </c>
      <c r="B134" s="42"/>
      <c r="C134" s="42"/>
      <c r="E134" s="14">
        <v>1</v>
      </c>
      <c r="F134" s="15" t="s">
        <v>93</v>
      </c>
      <c r="G134" s="14" t="s">
        <v>54</v>
      </c>
      <c r="H134" s="14" t="s">
        <v>15</v>
      </c>
      <c r="N134" s="7">
        <f t="shared" si="5"/>
        <v>250000</v>
      </c>
      <c r="P134" s="7">
        <v>250000</v>
      </c>
    </row>
    <row r="135" spans="1:18" s="7" customFormat="1" ht="12.75" hidden="1" customHeight="1" x14ac:dyDescent="0.2">
      <c r="A135" s="66" t="s">
        <v>99</v>
      </c>
      <c r="B135" s="42"/>
      <c r="C135" s="42"/>
      <c r="D135" s="15"/>
      <c r="E135" s="14">
        <v>1</v>
      </c>
      <c r="F135" s="15" t="s">
        <v>93</v>
      </c>
      <c r="G135" s="14" t="s">
        <v>93</v>
      </c>
      <c r="H135" s="14" t="s">
        <v>10</v>
      </c>
      <c r="N135" s="7">
        <f t="shared" si="5"/>
        <v>0</v>
      </c>
    </row>
    <row r="136" spans="1:18" s="7" customFormat="1" ht="12.75" hidden="1" customHeight="1" x14ac:dyDescent="0.2">
      <c r="A136" s="66" t="s">
        <v>100</v>
      </c>
      <c r="B136" s="40"/>
      <c r="C136" s="40"/>
      <c r="E136" s="14">
        <v>1</v>
      </c>
      <c r="F136" s="15" t="s">
        <v>93</v>
      </c>
      <c r="G136" s="14" t="s">
        <v>54</v>
      </c>
      <c r="H136" s="14" t="s">
        <v>19</v>
      </c>
      <c r="N136" s="7">
        <f t="shared" si="5"/>
        <v>0</v>
      </c>
    </row>
    <row r="137" spans="1:18" s="7" customFormat="1" ht="12.75" hidden="1" customHeight="1" x14ac:dyDescent="0.2">
      <c r="A137" s="66" t="s">
        <v>175</v>
      </c>
      <c r="B137" s="40"/>
      <c r="C137" s="40"/>
      <c r="E137" s="14">
        <v>1</v>
      </c>
      <c r="F137" s="15" t="s">
        <v>93</v>
      </c>
      <c r="G137" s="14" t="s">
        <v>54</v>
      </c>
      <c r="H137" s="14" t="s">
        <v>82</v>
      </c>
      <c r="N137" s="7">
        <f t="shared" si="5"/>
        <v>0</v>
      </c>
    </row>
    <row r="138" spans="1:18" s="7" customFormat="1" ht="12.75" hidden="1" customHeight="1" x14ac:dyDescent="0.2">
      <c r="A138" s="66" t="s">
        <v>176</v>
      </c>
      <c r="B138" s="40"/>
      <c r="C138" s="40"/>
      <c r="E138" s="14">
        <v>1</v>
      </c>
      <c r="F138" s="15" t="s">
        <v>93</v>
      </c>
      <c r="G138" s="14" t="s">
        <v>54</v>
      </c>
      <c r="H138" s="14" t="s">
        <v>45</v>
      </c>
      <c r="N138" s="7">
        <f t="shared" si="5"/>
        <v>0</v>
      </c>
    </row>
    <row r="139" spans="1:18" s="7" customFormat="1" ht="12.75" hidden="1" customHeight="1" x14ac:dyDescent="0.2">
      <c r="A139" s="66" t="s">
        <v>177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146</v>
      </c>
      <c r="N139" s="7">
        <f t="shared" si="5"/>
        <v>0</v>
      </c>
    </row>
    <row r="140" spans="1:18" s="7" customFormat="1" ht="12.75" hidden="1" customHeight="1" x14ac:dyDescent="0.2">
      <c r="A140" s="66" t="s">
        <v>101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102</v>
      </c>
      <c r="N140" s="7">
        <f t="shared" si="5"/>
        <v>0</v>
      </c>
    </row>
    <row r="141" spans="1:18" s="7" customFormat="1" ht="12.75" hidden="1" customHeight="1" x14ac:dyDescent="0.2">
      <c r="A141" s="66" t="s">
        <v>103</v>
      </c>
      <c r="B141" s="40"/>
      <c r="C141" s="40"/>
      <c r="E141" s="14">
        <v>1</v>
      </c>
      <c r="F141" s="15" t="s">
        <v>93</v>
      </c>
      <c r="G141" s="14" t="s">
        <v>54</v>
      </c>
      <c r="H141" s="14" t="s">
        <v>24</v>
      </c>
      <c r="N141" s="7">
        <f t="shared" si="5"/>
        <v>0</v>
      </c>
    </row>
    <row r="142" spans="1:18" s="7" customFormat="1" ht="12.75" hidden="1" customHeight="1" x14ac:dyDescent="0.2">
      <c r="A142" s="66" t="s">
        <v>104</v>
      </c>
      <c r="B142" s="40"/>
      <c r="C142" s="40"/>
      <c r="E142" s="14">
        <v>1</v>
      </c>
      <c r="F142" s="15" t="s">
        <v>93</v>
      </c>
      <c r="G142" s="14" t="s">
        <v>54</v>
      </c>
      <c r="H142" s="14" t="s">
        <v>28</v>
      </c>
      <c r="N142" s="7">
        <f t="shared" si="5"/>
        <v>0</v>
      </c>
    </row>
    <row r="143" spans="1:18" s="7" customFormat="1" ht="12.75" hidden="1" customHeight="1" x14ac:dyDescent="0.2">
      <c r="A143" s="66" t="s">
        <v>105</v>
      </c>
      <c r="B143" s="40"/>
      <c r="C143" s="40"/>
      <c r="D143" s="15"/>
      <c r="E143" s="14">
        <v>1</v>
      </c>
      <c r="F143" s="15" t="s">
        <v>93</v>
      </c>
      <c r="G143" s="14" t="s">
        <v>54</v>
      </c>
      <c r="H143" s="16" t="s">
        <v>49</v>
      </c>
      <c r="N143" s="7">
        <f t="shared" si="5"/>
        <v>0</v>
      </c>
    </row>
    <row r="144" spans="1:18" s="7" customFormat="1" ht="12.75" hidden="1" customHeight="1" x14ac:dyDescent="0.2">
      <c r="A144" s="66" t="s">
        <v>106</v>
      </c>
      <c r="B144" s="40"/>
      <c r="C144" s="40"/>
      <c r="D144" s="15"/>
      <c r="E144" s="14">
        <v>1</v>
      </c>
      <c r="F144" s="15" t="s">
        <v>93</v>
      </c>
      <c r="G144" s="14" t="s">
        <v>67</v>
      </c>
      <c r="H144" s="14" t="s">
        <v>8</v>
      </c>
      <c r="N144" s="7">
        <f t="shared" si="5"/>
        <v>0</v>
      </c>
    </row>
    <row r="145" spans="1:21" s="7" customFormat="1" ht="12.75" customHeight="1" x14ac:dyDescent="0.2">
      <c r="A145" s="66" t="s">
        <v>97</v>
      </c>
      <c r="B145" s="40"/>
      <c r="C145" s="40"/>
      <c r="E145" s="14">
        <v>1</v>
      </c>
      <c r="F145" s="15" t="s">
        <v>93</v>
      </c>
      <c r="G145" s="14" t="s">
        <v>93</v>
      </c>
      <c r="H145" s="14" t="s">
        <v>8</v>
      </c>
      <c r="N145" s="7">
        <f t="shared" ref="N145" si="6">P145-L145</f>
        <v>0</v>
      </c>
    </row>
    <row r="146" spans="1:21" s="7" customFormat="1" ht="12.75" customHeight="1" x14ac:dyDescent="0.2">
      <c r="A146" s="66" t="s">
        <v>107</v>
      </c>
      <c r="B146" s="40"/>
      <c r="C146" s="40"/>
      <c r="D146" s="15"/>
      <c r="E146" s="14">
        <v>1</v>
      </c>
      <c r="F146" s="15" t="s">
        <v>93</v>
      </c>
      <c r="G146" s="14" t="s">
        <v>59</v>
      </c>
      <c r="H146" s="16" t="s">
        <v>49</v>
      </c>
      <c r="N146" s="7">
        <f t="shared" si="5"/>
        <v>0</v>
      </c>
    </row>
    <row r="147" spans="1:21" s="7" customFormat="1" ht="12.75" hidden="1" customHeight="1" x14ac:dyDescent="0.2">
      <c r="A147" s="66" t="s">
        <v>178</v>
      </c>
      <c r="B147" s="40"/>
      <c r="C147" s="40"/>
      <c r="D147" s="15"/>
      <c r="E147" s="14">
        <v>1</v>
      </c>
      <c r="F147" s="15" t="s">
        <v>93</v>
      </c>
      <c r="G147" s="14" t="s">
        <v>29</v>
      </c>
      <c r="H147" s="14" t="s">
        <v>8</v>
      </c>
    </row>
    <row r="148" spans="1:21" s="7" customFormat="1" ht="12.75" hidden="1" customHeight="1" x14ac:dyDescent="0.2">
      <c r="A148" s="66" t="s">
        <v>179</v>
      </c>
      <c r="B148" s="40"/>
      <c r="C148" s="40"/>
      <c r="D148" s="15"/>
      <c r="E148" s="14">
        <v>1</v>
      </c>
      <c r="F148" s="15" t="s">
        <v>93</v>
      </c>
      <c r="G148" s="14" t="s">
        <v>29</v>
      </c>
      <c r="H148" s="14" t="s">
        <v>45</v>
      </c>
    </row>
    <row r="149" spans="1:21" s="27" customFormat="1" ht="15" customHeight="1" x14ac:dyDescent="0.2">
      <c r="A149" s="63" t="s">
        <v>108</v>
      </c>
      <c r="B149" s="26"/>
      <c r="C149" s="26"/>
      <c r="J149" s="21">
        <f>SUM(J130:J148)</f>
        <v>0</v>
      </c>
      <c r="K149" s="23"/>
      <c r="L149" s="21">
        <f>SUM(L130:L148)</f>
        <v>0</v>
      </c>
      <c r="N149" s="21">
        <f>SUM(N130:N148)</f>
        <v>315000</v>
      </c>
      <c r="P149" s="21">
        <f>SUM(P130:P148)</f>
        <v>315000</v>
      </c>
      <c r="R149" s="21">
        <f>SUM(R130:R148)</f>
        <v>15000</v>
      </c>
    </row>
    <row r="150" spans="1:21" s="7" customFormat="1" ht="6" customHeight="1" x14ac:dyDescent="0.2"/>
    <row r="151" spans="1:21" s="7" customFormat="1" ht="16.5" customHeight="1" thickBot="1" x14ac:dyDescent="0.25">
      <c r="A151" s="11" t="s">
        <v>110</v>
      </c>
      <c r="B151" s="28"/>
      <c r="C151" s="28"/>
      <c r="J151" s="29">
        <f>J42+J113+J124+J149</f>
        <v>31562286.010000002</v>
      </c>
      <c r="K151" s="23"/>
      <c r="L151" s="29">
        <f>L42+L113+L124+L149</f>
        <v>15124667.950000001</v>
      </c>
      <c r="N151" s="29">
        <f>N42+N113+N124+N149</f>
        <v>24773603.329999998</v>
      </c>
      <c r="P151" s="29">
        <f>P42+P113+P124+P149</f>
        <v>39898271.280000001</v>
      </c>
      <c r="R151" s="29">
        <f>R42+R113+R124+R149</f>
        <v>39842185.239999995</v>
      </c>
      <c r="T151" s="7">
        <v>38132671.280000001</v>
      </c>
      <c r="U151" s="7">
        <f>R151-T151</f>
        <v>1709513.9599999934</v>
      </c>
    </row>
    <row r="152" spans="1:21" s="7" customFormat="1" ht="13.5" thickTop="1" x14ac:dyDescent="0.2">
      <c r="A152" s="31"/>
      <c r="B152" s="31"/>
      <c r="C152" s="31"/>
      <c r="D152" s="34"/>
      <c r="E152" s="31"/>
      <c r="F152" s="31"/>
      <c r="H152" s="35"/>
      <c r="I152" s="35"/>
      <c r="J152" s="35"/>
      <c r="K152" s="35"/>
      <c r="L152" s="35"/>
      <c r="M152" s="35"/>
    </row>
    <row r="153" spans="1:21" s="7" customFormat="1" x14ac:dyDescent="0.2">
      <c r="A153" s="31"/>
      <c r="B153" s="31"/>
      <c r="C153" s="31"/>
      <c r="D153" s="34"/>
      <c r="E153" s="31"/>
      <c r="F153" s="31"/>
      <c r="H153" s="35"/>
      <c r="I153" s="35"/>
      <c r="J153" s="35"/>
      <c r="K153" s="35"/>
      <c r="L153" s="35"/>
      <c r="M153" s="35"/>
    </row>
    <row r="154" spans="1:21" x14ac:dyDescent="0.2">
      <c r="A154" s="138" t="s">
        <v>133</v>
      </c>
      <c r="B154" s="138"/>
      <c r="C154" s="138"/>
      <c r="D154" s="33"/>
      <c r="E154" s="32"/>
      <c r="G154" s="31"/>
      <c r="I154" s="31"/>
      <c r="J154" s="138" t="s">
        <v>134</v>
      </c>
      <c r="K154" s="138"/>
      <c r="L154" s="138"/>
      <c r="M154" s="47"/>
      <c r="N154" s="49"/>
      <c r="O154" s="49"/>
      <c r="P154" s="126" t="s">
        <v>135</v>
      </c>
      <c r="Q154" s="126"/>
      <c r="R154" s="126"/>
    </row>
    <row r="155" spans="1:21" x14ac:dyDescent="0.2">
      <c r="A155" s="50"/>
      <c r="D155" s="33"/>
      <c r="E155" s="51"/>
      <c r="G155" s="31"/>
      <c r="I155" s="31"/>
      <c r="J155" s="30"/>
      <c r="M155" s="30"/>
      <c r="N155" s="36"/>
      <c r="O155" s="36"/>
      <c r="P155" s="51"/>
    </row>
    <row r="156" spans="1:21" x14ac:dyDescent="0.2">
      <c r="A156" s="50"/>
      <c r="D156" s="33"/>
      <c r="E156" s="51"/>
      <c r="G156" s="31"/>
      <c r="I156" s="31"/>
      <c r="J156" s="116"/>
      <c r="M156" s="116"/>
      <c r="N156" s="36"/>
      <c r="O156" s="36"/>
      <c r="P156" s="51"/>
    </row>
    <row r="157" spans="1:21" x14ac:dyDescent="0.2">
      <c r="A157" s="52"/>
      <c r="D157" s="31"/>
      <c r="E157" s="53"/>
      <c r="G157" s="31"/>
      <c r="I157" s="31"/>
      <c r="J157" s="31"/>
      <c r="M157" s="31"/>
      <c r="P157" s="53"/>
    </row>
    <row r="158" spans="1:21" x14ac:dyDescent="0.2">
      <c r="A158" s="139" t="s">
        <v>216</v>
      </c>
      <c r="B158" s="139"/>
      <c r="C158" s="139"/>
      <c r="D158" s="55"/>
      <c r="E158" s="56"/>
      <c r="G158" s="31"/>
      <c r="I158" s="31"/>
      <c r="J158" s="139" t="s">
        <v>319</v>
      </c>
      <c r="K158" s="139"/>
      <c r="L158" s="139"/>
      <c r="M158" s="57"/>
      <c r="N158" s="59"/>
      <c r="O158" s="59"/>
      <c r="P158" s="127" t="s">
        <v>137</v>
      </c>
      <c r="Q158" s="127"/>
      <c r="R158" s="127"/>
    </row>
    <row r="159" spans="1:21" x14ac:dyDescent="0.2">
      <c r="A159" s="138" t="s">
        <v>329</v>
      </c>
      <c r="B159" s="138"/>
      <c r="C159" s="138"/>
      <c r="D159" s="31"/>
      <c r="E159" s="32"/>
      <c r="G159" s="31"/>
      <c r="I159" s="31"/>
      <c r="J159" s="138" t="s">
        <v>305</v>
      </c>
      <c r="K159" s="138"/>
      <c r="L159" s="138"/>
      <c r="M159" s="33"/>
      <c r="N159" s="35"/>
      <c r="O159" s="35"/>
      <c r="P159" s="128" t="s">
        <v>139</v>
      </c>
      <c r="Q159" s="128"/>
      <c r="R159" s="128"/>
    </row>
  </sheetData>
  <mergeCells count="18">
    <mergeCell ref="P154:R154"/>
    <mergeCell ref="P158:R158"/>
    <mergeCell ref="P159:R159"/>
    <mergeCell ref="A154:C154"/>
    <mergeCell ref="A158:C158"/>
    <mergeCell ref="A159:C159"/>
    <mergeCell ref="J154:L154"/>
    <mergeCell ref="J158:L158"/>
    <mergeCell ref="J159:L159"/>
    <mergeCell ref="A13:C13"/>
    <mergeCell ref="E13:H13"/>
    <mergeCell ref="A113:C113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0.8" bottom="1" header="0.75" footer="0.5"/>
  <pageSetup paperSize="5" scale="90" orientation="landscape" horizontalDpi="4294967292" verticalDpi="300" r:id="rId1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61"/>
  <sheetViews>
    <sheetView view="pageBreakPreview" zoomScaleSheetLayoutView="100" workbookViewId="0">
      <pane xSplit="1" ySplit="14" topLeftCell="B134" activePane="bottomRight" state="frozen"/>
      <selection pane="topRight" activeCell="D1" sqref="D1"/>
      <selection pane="bottomLeft" activeCell="A16" sqref="A16"/>
      <selection pane="bottomRight" activeCell="J112" sqref="J112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4.886718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130" t="s">
        <v>111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19" ht="15.75" customHeight="1" x14ac:dyDescent="0.2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219</v>
      </c>
      <c r="H4" s="3"/>
      <c r="I4" s="3"/>
      <c r="R4" s="79">
        <v>1101</v>
      </c>
    </row>
    <row r="5" spans="1:19" ht="15" customHeight="1" x14ac:dyDescent="0.2">
      <c r="A5" s="5" t="s">
        <v>119</v>
      </c>
      <c r="B5" s="2" t="s">
        <v>113</v>
      </c>
      <c r="C5" s="5" t="s">
        <v>115</v>
      </c>
    </row>
    <row r="6" spans="1:19" ht="15" customHeight="1" x14ac:dyDescent="0.2">
      <c r="A6" s="5" t="s">
        <v>120</v>
      </c>
      <c r="B6" s="2" t="s">
        <v>113</v>
      </c>
      <c r="C6" s="5" t="s">
        <v>220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134" t="s">
        <v>122</v>
      </c>
      <c r="M9" s="134"/>
      <c r="N9" s="134"/>
      <c r="O9" s="134"/>
      <c r="P9" s="134"/>
      <c r="Q9" s="65"/>
    </row>
    <row r="10" spans="1:19" ht="15" customHeight="1" x14ac:dyDescent="0.2">
      <c r="H10" s="8"/>
      <c r="I10" s="8"/>
      <c r="J10" s="8" t="s">
        <v>303</v>
      </c>
      <c r="K10" s="8"/>
      <c r="L10" s="62" t="s">
        <v>123</v>
      </c>
      <c r="M10" s="62"/>
      <c r="N10" s="62" t="s">
        <v>125</v>
      </c>
      <c r="O10" s="62"/>
      <c r="P10" s="136" t="s">
        <v>127</v>
      </c>
      <c r="Q10" s="45"/>
      <c r="R10" s="104" t="s">
        <v>132</v>
      </c>
    </row>
    <row r="11" spans="1:19" ht="15" customHeight="1" x14ac:dyDescent="0.2">
      <c r="A11" s="132" t="s">
        <v>186</v>
      </c>
      <c r="B11" s="132"/>
      <c r="C11" s="132"/>
      <c r="D11" s="9"/>
      <c r="E11" s="132" t="s">
        <v>112</v>
      </c>
      <c r="F11" s="132"/>
      <c r="G11" s="132"/>
      <c r="H11" s="132"/>
      <c r="I11" s="8"/>
      <c r="J11" s="99" t="s">
        <v>298</v>
      </c>
      <c r="K11" s="44"/>
      <c r="L11" s="44" t="s">
        <v>304</v>
      </c>
      <c r="M11" s="44"/>
      <c r="N11" s="44" t="s">
        <v>304</v>
      </c>
      <c r="O11" s="44"/>
      <c r="P11" s="137"/>
      <c r="Q11" s="45"/>
      <c r="R11" s="44">
        <v>2018</v>
      </c>
    </row>
    <row r="12" spans="1:19" ht="15" customHeight="1" x14ac:dyDescent="0.2">
      <c r="A12" s="97"/>
      <c r="B12" s="97"/>
      <c r="C12" s="97"/>
      <c r="D12" s="9"/>
      <c r="E12" s="97"/>
      <c r="F12" s="97"/>
      <c r="G12" s="97"/>
      <c r="H12" s="97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37"/>
      <c r="Q12" s="45"/>
      <c r="R12" s="30" t="s">
        <v>2</v>
      </c>
    </row>
    <row r="13" spans="1:19" ht="15" customHeight="1" x14ac:dyDescent="0.2">
      <c r="A13" s="133" t="s">
        <v>3</v>
      </c>
      <c r="B13" s="133"/>
      <c r="C13" s="133"/>
      <c r="D13" s="7"/>
      <c r="E13" s="135" t="s">
        <v>4</v>
      </c>
      <c r="F13" s="135"/>
      <c r="G13" s="135"/>
      <c r="H13" s="135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12.75" customHeight="1" x14ac:dyDescent="0.2">
      <c r="A16" s="66" t="s">
        <v>6</v>
      </c>
      <c r="B16" s="40"/>
      <c r="C16" s="40"/>
      <c r="D16" s="14"/>
      <c r="E16" s="14">
        <v>5</v>
      </c>
      <c r="F16" s="15" t="s">
        <v>7</v>
      </c>
      <c r="G16" s="14" t="s">
        <v>7</v>
      </c>
      <c r="H16" s="14" t="s">
        <v>8</v>
      </c>
      <c r="I16" s="14"/>
      <c r="J16" s="13">
        <v>12878907.65</v>
      </c>
      <c r="K16" s="13"/>
      <c r="L16" s="7">
        <v>6809655.46</v>
      </c>
      <c r="N16" s="7">
        <f t="shared" ref="N16:N21" si="0">P16-L16</f>
        <v>9616950.0100000016</v>
      </c>
      <c r="P16" s="7">
        <v>16426605.470000001</v>
      </c>
      <c r="R16" s="7">
        <v>16381998.85</v>
      </c>
    </row>
    <row r="17" spans="1:18" s="7" customFormat="1" ht="12.75" hidden="1" customHeight="1" x14ac:dyDescent="0.2">
      <c r="A17" s="67" t="s">
        <v>9</v>
      </c>
      <c r="B17" s="41"/>
      <c r="C17" s="41"/>
      <c r="E17" s="38">
        <v>5</v>
      </c>
      <c r="F17" s="37" t="s">
        <v>7</v>
      </c>
      <c r="G17" s="38" t="s">
        <v>7</v>
      </c>
      <c r="H17" s="38" t="s">
        <v>10</v>
      </c>
      <c r="J17" s="39"/>
      <c r="K17" s="39"/>
      <c r="N17" s="7">
        <f t="shared" si="0"/>
        <v>0</v>
      </c>
    </row>
    <row r="18" spans="1:18" s="7" customFormat="1" ht="12.75" customHeight="1" x14ac:dyDescent="0.2">
      <c r="A18" s="66" t="s">
        <v>11</v>
      </c>
      <c r="B18" s="40"/>
      <c r="C18" s="40"/>
      <c r="D18" s="14"/>
      <c r="E18" s="14">
        <v>5</v>
      </c>
      <c r="F18" s="15" t="s">
        <v>7</v>
      </c>
      <c r="G18" s="14" t="s">
        <v>12</v>
      </c>
      <c r="H18" s="14" t="s">
        <v>8</v>
      </c>
      <c r="J18" s="13">
        <v>1014339.63</v>
      </c>
      <c r="K18" s="13"/>
      <c r="L18" s="7">
        <v>518526.78</v>
      </c>
      <c r="N18" s="7">
        <f t="shared" si="0"/>
        <v>681473.22</v>
      </c>
      <c r="P18" s="7">
        <v>1200000</v>
      </c>
      <c r="R18" s="7">
        <v>1200000</v>
      </c>
    </row>
    <row r="19" spans="1:18" s="7" customFormat="1" ht="12.75" customHeight="1" x14ac:dyDescent="0.2">
      <c r="A19" s="66" t="s">
        <v>13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10</v>
      </c>
      <c r="J19" s="13">
        <v>192000</v>
      </c>
      <c r="K19" s="13"/>
      <c r="L19" s="7">
        <v>87500</v>
      </c>
      <c r="N19" s="7">
        <f t="shared" si="0"/>
        <v>104500</v>
      </c>
      <c r="P19" s="7">
        <v>192000</v>
      </c>
      <c r="R19" s="7">
        <v>192000</v>
      </c>
    </row>
    <row r="20" spans="1:18" s="7" customFormat="1" ht="12.75" customHeight="1" x14ac:dyDescent="0.2">
      <c r="A20" s="66" t="s">
        <v>14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15</v>
      </c>
      <c r="J20" s="13">
        <v>90000</v>
      </c>
      <c r="K20" s="13"/>
      <c r="L20" s="7">
        <v>45000</v>
      </c>
      <c r="N20" s="7">
        <f t="shared" si="0"/>
        <v>70500</v>
      </c>
      <c r="P20" s="7">
        <v>115500</v>
      </c>
      <c r="R20" s="7">
        <v>115500</v>
      </c>
    </row>
    <row r="21" spans="1:18" s="7" customFormat="1" ht="12.75" customHeight="1" x14ac:dyDescent="0.2">
      <c r="A21" s="66" t="s">
        <v>16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17</v>
      </c>
      <c r="J21" s="13">
        <v>215000</v>
      </c>
      <c r="K21" s="13"/>
      <c r="L21" s="7">
        <v>220000</v>
      </c>
      <c r="N21" s="7">
        <f t="shared" si="0"/>
        <v>30000</v>
      </c>
      <c r="P21" s="7">
        <v>250000</v>
      </c>
      <c r="R21" s="7">
        <v>250000</v>
      </c>
    </row>
    <row r="22" spans="1:18" s="7" customFormat="1" ht="12.75" hidden="1" customHeight="1" x14ac:dyDescent="0.2">
      <c r="A22" s="66" t="s">
        <v>141</v>
      </c>
      <c r="B22" s="40"/>
      <c r="C22" s="40"/>
      <c r="D22" s="14"/>
      <c r="E22" s="14">
        <v>5</v>
      </c>
      <c r="F22" s="15" t="s">
        <v>7</v>
      </c>
      <c r="G22" s="14" t="s">
        <v>12</v>
      </c>
      <c r="H22" s="14" t="s">
        <v>64</v>
      </c>
      <c r="J22" s="13"/>
      <c r="K22" s="13"/>
    </row>
    <row r="23" spans="1:18" s="7" customFormat="1" ht="12.75" hidden="1" customHeight="1" x14ac:dyDescent="0.2">
      <c r="A23" s="66" t="s">
        <v>143</v>
      </c>
      <c r="B23" s="40"/>
      <c r="C23" s="40"/>
      <c r="E23" s="14">
        <v>5</v>
      </c>
      <c r="F23" s="15" t="s">
        <v>7</v>
      </c>
      <c r="G23" s="14" t="s">
        <v>12</v>
      </c>
      <c r="H23" s="14" t="s">
        <v>45</v>
      </c>
      <c r="J23" s="13"/>
      <c r="K23" s="13"/>
    </row>
    <row r="24" spans="1:18" s="7" customFormat="1" ht="12.75" hidden="1" customHeight="1" x14ac:dyDescent="0.2">
      <c r="A24" s="66" t="s">
        <v>144</v>
      </c>
      <c r="B24" s="40"/>
      <c r="C24" s="40"/>
      <c r="D24" s="14"/>
      <c r="E24" s="14">
        <v>5</v>
      </c>
      <c r="F24" s="15" t="s">
        <v>7</v>
      </c>
      <c r="G24" s="14" t="s">
        <v>12</v>
      </c>
      <c r="H24" s="14" t="s">
        <v>60</v>
      </c>
      <c r="J24" s="13"/>
      <c r="K24" s="13"/>
      <c r="N24" s="7">
        <f t="shared" ref="N24:N36" si="1">P24-L24</f>
        <v>0</v>
      </c>
    </row>
    <row r="25" spans="1:18" s="7" customFormat="1" ht="12.75" hidden="1" customHeight="1" x14ac:dyDescent="0.2">
      <c r="A25" s="66" t="s">
        <v>18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4" t="s">
        <v>19</v>
      </c>
      <c r="J25" s="13"/>
      <c r="K25" s="13"/>
      <c r="N25" s="7">
        <f t="shared" si="1"/>
        <v>0</v>
      </c>
    </row>
    <row r="26" spans="1:18" s="7" customFormat="1" ht="12.75" hidden="1" customHeight="1" x14ac:dyDescent="0.2">
      <c r="A26" s="66" t="s">
        <v>21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4" t="s">
        <v>102</v>
      </c>
      <c r="J26" s="13"/>
      <c r="K26" s="13"/>
      <c r="N26" s="7">
        <f t="shared" si="1"/>
        <v>0</v>
      </c>
    </row>
    <row r="27" spans="1:18" s="7" customFormat="1" ht="12.75" hidden="1" customHeight="1" x14ac:dyDescent="0.2">
      <c r="A27" s="66" t="s">
        <v>22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6" t="s">
        <v>146</v>
      </c>
      <c r="J27" s="13"/>
      <c r="K27" s="13"/>
      <c r="N27" s="7">
        <f t="shared" si="1"/>
        <v>0</v>
      </c>
    </row>
    <row r="28" spans="1:18" s="7" customFormat="1" ht="12.75" hidden="1" customHeight="1" x14ac:dyDescent="0.2">
      <c r="A28" s="66" t="s">
        <v>145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47</v>
      </c>
      <c r="N28" s="7">
        <f t="shared" si="1"/>
        <v>0</v>
      </c>
    </row>
    <row r="29" spans="1:18" s="7" customFormat="1" ht="12.75" hidden="1" customHeight="1" x14ac:dyDescent="0.2">
      <c r="A29" s="66" t="s">
        <v>23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24</v>
      </c>
      <c r="N29" s="7">
        <f t="shared" si="1"/>
        <v>0</v>
      </c>
    </row>
    <row r="30" spans="1:18" s="7" customFormat="1" ht="12.75" customHeight="1" x14ac:dyDescent="0.2">
      <c r="A30" s="66" t="s">
        <v>27</v>
      </c>
      <c r="B30" s="40"/>
      <c r="C30" s="40"/>
      <c r="D30" s="14"/>
      <c r="E30" s="14">
        <v>5</v>
      </c>
      <c r="F30" s="15" t="s">
        <v>7</v>
      </c>
      <c r="G30" s="14" t="s">
        <v>12</v>
      </c>
      <c r="H30" s="16" t="s">
        <v>28</v>
      </c>
      <c r="J30" s="7">
        <v>1085989</v>
      </c>
      <c r="N30" s="7">
        <f>P30-L30</f>
        <v>1369031</v>
      </c>
      <c r="P30" s="7">
        <v>1369031</v>
      </c>
      <c r="R30" s="7">
        <v>1365380</v>
      </c>
    </row>
    <row r="31" spans="1:18" s="7" customFormat="1" ht="12.75" customHeight="1" x14ac:dyDescent="0.2">
      <c r="A31" s="66" t="s">
        <v>25</v>
      </c>
      <c r="B31" s="40"/>
      <c r="C31" s="40"/>
      <c r="D31" s="14"/>
      <c r="E31" s="14">
        <v>5</v>
      </c>
      <c r="F31" s="15" t="s">
        <v>7</v>
      </c>
      <c r="G31" s="14" t="s">
        <v>12</v>
      </c>
      <c r="H31" s="16" t="s">
        <v>26</v>
      </c>
      <c r="J31" s="7">
        <v>215000</v>
      </c>
      <c r="N31" s="7">
        <f t="shared" si="1"/>
        <v>250000</v>
      </c>
      <c r="P31" s="7">
        <v>250000</v>
      </c>
      <c r="R31" s="7">
        <v>250000</v>
      </c>
    </row>
    <row r="32" spans="1:18" s="7" customFormat="1" ht="12.75" customHeight="1" x14ac:dyDescent="0.2">
      <c r="A32" s="66" t="s">
        <v>140</v>
      </c>
      <c r="B32" s="40"/>
      <c r="C32" s="40"/>
      <c r="D32" s="14"/>
      <c r="E32" s="14">
        <v>5</v>
      </c>
      <c r="F32" s="15" t="s">
        <v>7</v>
      </c>
      <c r="G32" s="14" t="s">
        <v>12</v>
      </c>
      <c r="H32" s="16" t="s">
        <v>49</v>
      </c>
      <c r="J32" s="13">
        <v>1182808.5</v>
      </c>
      <c r="K32" s="13"/>
      <c r="L32" s="7">
        <v>1186030</v>
      </c>
      <c r="N32" s="7">
        <f>P32-L32</f>
        <v>182759</v>
      </c>
      <c r="P32" s="7">
        <v>1368789</v>
      </c>
      <c r="R32" s="7">
        <v>1365380</v>
      </c>
    </row>
    <row r="33" spans="1:18" s="7" customFormat="1" ht="12.75" customHeight="1" x14ac:dyDescent="0.2">
      <c r="A33" s="66" t="s">
        <v>297</v>
      </c>
      <c r="B33" s="40"/>
      <c r="C33" s="40"/>
      <c r="D33" s="14"/>
      <c r="E33" s="14">
        <v>5</v>
      </c>
      <c r="F33" s="15" t="s">
        <v>7</v>
      </c>
      <c r="G33" s="14" t="s">
        <v>29</v>
      </c>
      <c r="H33" s="14" t="s">
        <v>8</v>
      </c>
      <c r="J33" s="7">
        <v>1550769.98</v>
      </c>
      <c r="L33" s="7">
        <v>815775.99</v>
      </c>
      <c r="N33" s="7">
        <f t="shared" si="1"/>
        <v>1155416.6599999999</v>
      </c>
      <c r="P33" s="7">
        <v>1971192.65</v>
      </c>
      <c r="R33" s="7">
        <v>1824629.67</v>
      </c>
    </row>
    <row r="34" spans="1:18" s="7" customFormat="1" ht="12.75" customHeight="1" x14ac:dyDescent="0.2">
      <c r="A34" s="66" t="s">
        <v>30</v>
      </c>
      <c r="B34" s="40"/>
      <c r="C34" s="40"/>
      <c r="D34" s="14"/>
      <c r="E34" s="14">
        <v>5</v>
      </c>
      <c r="F34" s="15" t="s">
        <v>7</v>
      </c>
      <c r="G34" s="14" t="s">
        <v>29</v>
      </c>
      <c r="H34" s="14" t="s">
        <v>10</v>
      </c>
      <c r="J34" s="7">
        <v>51000</v>
      </c>
      <c r="L34" s="7">
        <v>25900</v>
      </c>
      <c r="N34" s="7">
        <f t="shared" si="1"/>
        <v>34100</v>
      </c>
      <c r="P34" s="7">
        <v>60000</v>
      </c>
      <c r="R34" s="7">
        <v>60000</v>
      </c>
    </row>
    <row r="35" spans="1:18" s="7" customFormat="1" ht="12.75" customHeight="1" x14ac:dyDescent="0.2">
      <c r="A35" s="66" t="s">
        <v>31</v>
      </c>
      <c r="B35" s="40"/>
      <c r="C35" s="40"/>
      <c r="D35" s="14"/>
      <c r="E35" s="14">
        <v>5</v>
      </c>
      <c r="F35" s="15" t="s">
        <v>7</v>
      </c>
      <c r="G35" s="14" t="s">
        <v>29</v>
      </c>
      <c r="H35" s="14" t="s">
        <v>15</v>
      </c>
      <c r="J35" s="7">
        <v>144050</v>
      </c>
      <c r="L35" s="7">
        <v>74625</v>
      </c>
      <c r="N35" s="7">
        <f t="shared" si="1"/>
        <v>97425</v>
      </c>
      <c r="P35" s="7">
        <v>172050</v>
      </c>
      <c r="R35" s="7">
        <v>173262.5</v>
      </c>
    </row>
    <row r="36" spans="1:18" s="7" customFormat="1" ht="12.75" customHeight="1" x14ac:dyDescent="0.2">
      <c r="A36" s="66" t="s">
        <v>32</v>
      </c>
      <c r="B36" s="40"/>
      <c r="C36" s="40"/>
      <c r="D36" s="14"/>
      <c r="E36" s="14">
        <v>5</v>
      </c>
      <c r="F36" s="15" t="s">
        <v>7</v>
      </c>
      <c r="G36" s="14" t="s">
        <v>29</v>
      </c>
      <c r="H36" s="14" t="s">
        <v>17</v>
      </c>
      <c r="J36" s="7">
        <v>51000</v>
      </c>
      <c r="L36" s="7">
        <v>25863.27</v>
      </c>
      <c r="N36" s="7">
        <f t="shared" si="1"/>
        <v>34136.729999999996</v>
      </c>
      <c r="P36" s="7">
        <v>60000</v>
      </c>
      <c r="R36" s="7">
        <v>60000</v>
      </c>
    </row>
    <row r="37" spans="1:18" s="7" customFormat="1" ht="12.75" hidden="1" customHeight="1" x14ac:dyDescent="0.2">
      <c r="A37" s="66" t="s">
        <v>147</v>
      </c>
      <c r="B37" s="40"/>
      <c r="C37" s="40"/>
      <c r="D37" s="14"/>
      <c r="E37" s="14">
        <v>5</v>
      </c>
      <c r="F37" s="15" t="s">
        <v>7</v>
      </c>
      <c r="G37" s="14" t="s">
        <v>34</v>
      </c>
      <c r="H37" s="14" t="s">
        <v>8</v>
      </c>
    </row>
    <row r="38" spans="1:18" s="7" customFormat="1" ht="12.75" customHeight="1" x14ac:dyDescent="0.2">
      <c r="A38" s="66" t="s">
        <v>148</v>
      </c>
      <c r="B38" s="40"/>
      <c r="C38" s="40"/>
      <c r="D38" s="14"/>
      <c r="E38" s="14">
        <v>5</v>
      </c>
      <c r="F38" s="15" t="s">
        <v>7</v>
      </c>
      <c r="G38" s="14" t="s">
        <v>34</v>
      </c>
      <c r="H38" s="14" t="s">
        <v>10</v>
      </c>
      <c r="R38" s="7">
        <v>3527085.68</v>
      </c>
    </row>
    <row r="39" spans="1:18" s="7" customFormat="1" ht="12.75" customHeight="1" x14ac:dyDescent="0.2">
      <c r="A39" s="66" t="s">
        <v>33</v>
      </c>
      <c r="B39" s="40"/>
      <c r="C39" s="40"/>
      <c r="D39" s="14"/>
      <c r="E39" s="14">
        <v>5</v>
      </c>
      <c r="F39" s="15" t="s">
        <v>7</v>
      </c>
      <c r="G39" s="14" t="s">
        <v>34</v>
      </c>
      <c r="H39" s="14" t="s">
        <v>15</v>
      </c>
      <c r="L39" s="7">
        <v>74210.16</v>
      </c>
      <c r="P39" s="7">
        <v>75317.429999999993</v>
      </c>
      <c r="R39" s="7">
        <v>1210880.22</v>
      </c>
    </row>
    <row r="40" spans="1:18" s="7" customFormat="1" ht="12.75" customHeight="1" x14ac:dyDescent="0.2">
      <c r="A40" s="66" t="s">
        <v>35</v>
      </c>
      <c r="B40" s="40"/>
      <c r="C40" s="40"/>
      <c r="D40" s="14"/>
      <c r="E40" s="14">
        <v>5</v>
      </c>
      <c r="F40" s="15" t="s">
        <v>7</v>
      </c>
      <c r="G40" s="14" t="s">
        <v>34</v>
      </c>
      <c r="H40" s="14" t="s">
        <v>49</v>
      </c>
      <c r="J40" s="7">
        <v>512792.34</v>
      </c>
      <c r="N40" s="7">
        <f>P40-L40</f>
        <v>250000</v>
      </c>
      <c r="P40" s="7">
        <v>250000</v>
      </c>
      <c r="R40" s="7">
        <v>250000</v>
      </c>
    </row>
    <row r="41" spans="1:18" s="7" customFormat="1" ht="12.75" hidden="1" customHeight="1" x14ac:dyDescent="0.2">
      <c r="A41" s="66" t="s">
        <v>149</v>
      </c>
      <c r="B41" s="40"/>
      <c r="C41" s="40"/>
      <c r="D41" s="14"/>
      <c r="E41" s="14">
        <v>5</v>
      </c>
      <c r="F41" s="15" t="s">
        <v>7</v>
      </c>
      <c r="G41" s="14" t="s">
        <v>29</v>
      </c>
      <c r="H41" s="14" t="s">
        <v>64</v>
      </c>
    </row>
    <row r="42" spans="1:18" s="7" customFormat="1" ht="18.95" customHeight="1" x14ac:dyDescent="0.2">
      <c r="A42" s="63" t="s">
        <v>36</v>
      </c>
      <c r="B42" s="26"/>
      <c r="C42" s="26"/>
      <c r="J42" s="22">
        <f>SUM(J16:J41)</f>
        <v>19183657.100000001</v>
      </c>
      <c r="K42" s="18"/>
      <c r="L42" s="22">
        <f>SUM(L16:L41)</f>
        <v>9883086.6600000001</v>
      </c>
      <c r="N42" s="22">
        <f>SUM(N16:N41)</f>
        <v>13876291.620000003</v>
      </c>
      <c r="P42" s="22">
        <f>SUM(P16:P41)</f>
        <v>23760485.549999997</v>
      </c>
      <c r="R42" s="22">
        <f>SUM(R16:R41)</f>
        <v>28226116.920000002</v>
      </c>
    </row>
    <row r="43" spans="1:18" s="7" customFormat="1" ht="6" customHeight="1" x14ac:dyDescent="0.2">
      <c r="A43" s="17"/>
      <c r="B43" s="17"/>
      <c r="C43" s="17"/>
      <c r="J43" s="18"/>
      <c r="K43" s="18"/>
    </row>
    <row r="44" spans="1:18" s="7" customFormat="1" ht="12.75" customHeight="1" x14ac:dyDescent="0.2">
      <c r="A44" s="68" t="s">
        <v>188</v>
      </c>
      <c r="B44" s="12"/>
      <c r="C44" s="12"/>
    </row>
    <row r="45" spans="1:18" s="7" customFormat="1" ht="12.75" customHeight="1" x14ac:dyDescent="0.2">
      <c r="A45" s="66" t="s">
        <v>37</v>
      </c>
      <c r="B45" s="40"/>
      <c r="C45" s="40"/>
      <c r="D45" s="14"/>
      <c r="E45" s="14">
        <v>5</v>
      </c>
      <c r="F45" s="15" t="s">
        <v>12</v>
      </c>
      <c r="G45" s="14" t="s">
        <v>7</v>
      </c>
      <c r="H45" s="14" t="s">
        <v>8</v>
      </c>
      <c r="J45" s="7">
        <v>127425</v>
      </c>
      <c r="L45" s="7">
        <v>42885</v>
      </c>
      <c r="N45" s="7">
        <f t="shared" ref="N45:N76" si="2">P45-L45</f>
        <v>158715</v>
      </c>
      <c r="P45" s="7">
        <v>201600</v>
      </c>
      <c r="R45" s="7">
        <v>201600</v>
      </c>
    </row>
    <row r="46" spans="1:18" s="7" customFormat="1" ht="12.75" hidden="1" customHeight="1" x14ac:dyDescent="0.2">
      <c r="A46" s="66" t="s">
        <v>38</v>
      </c>
      <c r="B46" s="40"/>
      <c r="C46" s="40"/>
      <c r="E46" s="14">
        <v>5</v>
      </c>
      <c r="F46" s="15" t="s">
        <v>12</v>
      </c>
      <c r="G46" s="14" t="s">
        <v>7</v>
      </c>
      <c r="H46" s="14" t="s">
        <v>10</v>
      </c>
      <c r="N46" s="7">
        <f t="shared" si="2"/>
        <v>0</v>
      </c>
    </row>
    <row r="47" spans="1:18" s="7" customFormat="1" ht="12.75" customHeight="1" x14ac:dyDescent="0.2">
      <c r="A47" s="66" t="s">
        <v>39</v>
      </c>
      <c r="B47" s="40"/>
      <c r="C47" s="40"/>
      <c r="E47" s="14">
        <v>5</v>
      </c>
      <c r="F47" s="15" t="s">
        <v>12</v>
      </c>
      <c r="G47" s="14" t="s">
        <v>12</v>
      </c>
      <c r="H47" s="14" t="s">
        <v>8</v>
      </c>
      <c r="J47" s="7">
        <v>14160</v>
      </c>
      <c r="L47" s="7">
        <v>10720</v>
      </c>
      <c r="N47" s="7">
        <f t="shared" si="2"/>
        <v>49280</v>
      </c>
      <c r="P47" s="7">
        <v>60000</v>
      </c>
      <c r="R47" s="7">
        <v>60000</v>
      </c>
    </row>
    <row r="48" spans="1:18" s="7" customFormat="1" ht="12.75" hidden="1" customHeight="1" x14ac:dyDescent="0.2">
      <c r="A48" s="66" t="s">
        <v>142</v>
      </c>
      <c r="B48" s="40"/>
      <c r="C48" s="40"/>
      <c r="D48" s="14"/>
      <c r="E48" s="14">
        <v>5</v>
      </c>
      <c r="F48" s="15" t="s">
        <v>12</v>
      </c>
      <c r="G48" s="14" t="s">
        <v>12</v>
      </c>
      <c r="H48" s="14" t="s">
        <v>10</v>
      </c>
      <c r="N48" s="7">
        <f t="shared" si="2"/>
        <v>0</v>
      </c>
    </row>
    <row r="49" spans="1:18" s="7" customFormat="1" ht="12.75" customHeight="1" x14ac:dyDescent="0.2">
      <c r="A49" s="66" t="s">
        <v>40</v>
      </c>
      <c r="B49" s="40"/>
      <c r="C49" s="40"/>
      <c r="D49" s="14"/>
      <c r="E49" s="14">
        <v>5</v>
      </c>
      <c r="F49" s="15" t="s">
        <v>12</v>
      </c>
      <c r="G49" s="14" t="s">
        <v>29</v>
      </c>
      <c r="H49" s="14" t="s">
        <v>8</v>
      </c>
      <c r="J49" s="7">
        <v>171901.36</v>
      </c>
    </row>
    <row r="50" spans="1:18" s="7" customFormat="1" ht="12.75" hidden="1" customHeight="1" x14ac:dyDescent="0.2">
      <c r="A50" s="66" t="s">
        <v>41</v>
      </c>
      <c r="B50" s="40"/>
      <c r="C50" s="40"/>
      <c r="D50" s="14"/>
      <c r="E50" s="14">
        <v>5</v>
      </c>
      <c r="F50" s="15" t="s">
        <v>12</v>
      </c>
      <c r="G50" s="14" t="s">
        <v>29</v>
      </c>
      <c r="H50" s="14" t="s">
        <v>10</v>
      </c>
      <c r="N50" s="7">
        <f t="shared" si="2"/>
        <v>0</v>
      </c>
    </row>
    <row r="51" spans="1:18" s="7" customFormat="1" ht="12.75" hidden="1" customHeight="1" x14ac:dyDescent="0.2">
      <c r="A51" s="66" t="s">
        <v>42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17</v>
      </c>
      <c r="N51" s="7">
        <f t="shared" si="2"/>
        <v>0</v>
      </c>
    </row>
    <row r="52" spans="1:18" s="7" customFormat="1" ht="12.75" hidden="1" customHeight="1" x14ac:dyDescent="0.2">
      <c r="A52" s="66" t="s">
        <v>43</v>
      </c>
      <c r="B52" s="40"/>
      <c r="C52" s="40"/>
      <c r="D52" s="14"/>
      <c r="E52" s="14">
        <v>5</v>
      </c>
      <c r="F52" s="15" t="s">
        <v>12</v>
      </c>
      <c r="G52" s="14" t="s">
        <v>29</v>
      </c>
      <c r="H52" s="14" t="s">
        <v>64</v>
      </c>
      <c r="N52" s="7">
        <f t="shared" si="2"/>
        <v>0</v>
      </c>
    </row>
    <row r="53" spans="1:18" s="7" customFormat="1" ht="12.75" hidden="1" customHeight="1" x14ac:dyDescent="0.2">
      <c r="A53" s="66" t="s">
        <v>88</v>
      </c>
      <c r="B53" s="40"/>
      <c r="C53" s="40"/>
      <c r="E53" s="14">
        <v>5</v>
      </c>
      <c r="F53" s="15" t="s">
        <v>12</v>
      </c>
      <c r="G53" s="14" t="s">
        <v>29</v>
      </c>
      <c r="H53" s="14" t="s">
        <v>60</v>
      </c>
      <c r="N53" s="7">
        <f t="shared" si="2"/>
        <v>0</v>
      </c>
    </row>
    <row r="54" spans="1:18" s="7" customFormat="1" ht="12.75" hidden="1" customHeight="1" x14ac:dyDescent="0.2">
      <c r="A54" s="66" t="s">
        <v>150</v>
      </c>
      <c r="B54" s="40"/>
      <c r="C54" s="40"/>
      <c r="D54" s="14"/>
      <c r="E54" s="14">
        <v>5</v>
      </c>
      <c r="F54" s="15" t="s">
        <v>12</v>
      </c>
      <c r="G54" s="14" t="s">
        <v>29</v>
      </c>
      <c r="H54" s="14" t="s">
        <v>19</v>
      </c>
      <c r="J54" s="19"/>
      <c r="K54" s="19"/>
      <c r="N54" s="7">
        <f t="shared" si="2"/>
        <v>0</v>
      </c>
    </row>
    <row r="55" spans="1:18" s="7" customFormat="1" ht="12.75" hidden="1" customHeight="1" x14ac:dyDescent="0.2">
      <c r="A55" s="66" t="s">
        <v>151</v>
      </c>
      <c r="B55" s="40"/>
      <c r="C55" s="40"/>
      <c r="D55" s="14"/>
      <c r="E55" s="14">
        <v>5</v>
      </c>
      <c r="F55" s="15" t="s">
        <v>12</v>
      </c>
      <c r="G55" s="14" t="s">
        <v>29</v>
      </c>
      <c r="H55" s="14" t="s">
        <v>82</v>
      </c>
      <c r="J55" s="19"/>
      <c r="K55" s="19"/>
      <c r="N55" s="7">
        <f t="shared" si="2"/>
        <v>0</v>
      </c>
    </row>
    <row r="56" spans="1:18" s="7" customFormat="1" ht="12.75" customHeight="1" x14ac:dyDescent="0.2">
      <c r="A56" s="66" t="s">
        <v>44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4" t="s">
        <v>45</v>
      </c>
      <c r="J56" s="19">
        <v>120000</v>
      </c>
      <c r="K56" s="19"/>
      <c r="L56" s="7">
        <v>39874.239999999998</v>
      </c>
      <c r="N56" s="7">
        <f t="shared" si="2"/>
        <v>80125.760000000009</v>
      </c>
      <c r="P56" s="7">
        <v>120000</v>
      </c>
      <c r="R56" s="7">
        <v>120000</v>
      </c>
    </row>
    <row r="57" spans="1:18" s="7" customFormat="1" ht="12.75" hidden="1" customHeight="1" x14ac:dyDescent="0.2">
      <c r="A57" s="66" t="s">
        <v>152</v>
      </c>
      <c r="B57" s="40"/>
      <c r="C57" s="40"/>
      <c r="D57" s="14"/>
      <c r="E57" s="14">
        <v>5</v>
      </c>
      <c r="F57" s="15" t="s">
        <v>12</v>
      </c>
      <c r="G57" s="14" t="s">
        <v>29</v>
      </c>
      <c r="H57" s="14" t="s">
        <v>102</v>
      </c>
      <c r="N57" s="7">
        <f t="shared" si="2"/>
        <v>0</v>
      </c>
    </row>
    <row r="58" spans="1:18" s="7" customFormat="1" ht="12.75" hidden="1" customHeight="1" x14ac:dyDescent="0.2">
      <c r="A58" s="66" t="s">
        <v>153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146</v>
      </c>
      <c r="N58" s="7">
        <f t="shared" si="2"/>
        <v>0</v>
      </c>
    </row>
    <row r="59" spans="1:18" s="7" customFormat="1" ht="12.75" hidden="1" customHeight="1" x14ac:dyDescent="0.2">
      <c r="A59" s="66" t="s">
        <v>46</v>
      </c>
      <c r="B59" s="40"/>
      <c r="C59" s="40"/>
      <c r="D59" s="14"/>
      <c r="E59" s="14">
        <v>5</v>
      </c>
      <c r="F59" s="15" t="s">
        <v>12</v>
      </c>
      <c r="G59" s="14" t="s">
        <v>29</v>
      </c>
      <c r="H59" s="14" t="s">
        <v>47</v>
      </c>
      <c r="N59" s="7">
        <f t="shared" si="2"/>
        <v>0</v>
      </c>
    </row>
    <row r="60" spans="1:18" s="7" customFormat="1" ht="12.75" hidden="1" customHeight="1" x14ac:dyDescent="0.2">
      <c r="A60" s="66" t="s">
        <v>154</v>
      </c>
      <c r="B60" s="40"/>
      <c r="C60" s="40"/>
      <c r="E60" s="14">
        <v>5</v>
      </c>
      <c r="F60" s="15" t="s">
        <v>12</v>
      </c>
      <c r="G60" s="14" t="s">
        <v>29</v>
      </c>
      <c r="H60" s="14" t="s">
        <v>15</v>
      </c>
      <c r="N60" s="7">
        <f t="shared" si="2"/>
        <v>0</v>
      </c>
    </row>
    <row r="61" spans="1:18" s="7" customFormat="1" ht="12.75" hidden="1" customHeight="1" x14ac:dyDescent="0.2">
      <c r="A61" s="66" t="s">
        <v>51</v>
      </c>
      <c r="B61" s="40"/>
      <c r="C61" s="40"/>
      <c r="D61" s="14"/>
      <c r="E61" s="14">
        <v>5</v>
      </c>
      <c r="F61" s="15" t="s">
        <v>12</v>
      </c>
      <c r="G61" s="14" t="s">
        <v>29</v>
      </c>
      <c r="H61" s="14" t="s">
        <v>24</v>
      </c>
      <c r="N61" s="7">
        <f t="shared" si="2"/>
        <v>0</v>
      </c>
    </row>
    <row r="62" spans="1:18" s="7" customFormat="1" ht="12.75" customHeight="1" x14ac:dyDescent="0.2">
      <c r="A62" s="66" t="s">
        <v>48</v>
      </c>
      <c r="B62" s="40"/>
      <c r="C62" s="40"/>
      <c r="E62" s="14">
        <v>5</v>
      </c>
      <c r="F62" s="15" t="s">
        <v>12</v>
      </c>
      <c r="G62" s="14" t="s">
        <v>29</v>
      </c>
      <c r="H62" s="16" t="s">
        <v>49</v>
      </c>
      <c r="J62" s="7">
        <v>7285</v>
      </c>
    </row>
    <row r="63" spans="1:18" s="7" customFormat="1" ht="12.75" hidden="1" customHeight="1" x14ac:dyDescent="0.2">
      <c r="A63" s="66" t="s">
        <v>50</v>
      </c>
      <c r="B63" s="40"/>
      <c r="C63" s="40"/>
      <c r="D63" s="14"/>
      <c r="E63" s="14">
        <v>5</v>
      </c>
      <c r="F63" s="15" t="s">
        <v>12</v>
      </c>
      <c r="G63" s="14" t="s">
        <v>34</v>
      </c>
      <c r="H63" s="14" t="s">
        <v>8</v>
      </c>
      <c r="N63" s="7">
        <f t="shared" si="2"/>
        <v>0</v>
      </c>
    </row>
    <row r="64" spans="1:18" s="7" customFormat="1" ht="12.75" hidden="1" customHeight="1" x14ac:dyDescent="0.2">
      <c r="A64" s="66" t="s">
        <v>52</v>
      </c>
      <c r="B64" s="40"/>
      <c r="C64" s="40"/>
      <c r="D64" s="14"/>
      <c r="E64" s="14">
        <v>5</v>
      </c>
      <c r="F64" s="15" t="s">
        <v>12</v>
      </c>
      <c r="G64" s="14" t="s">
        <v>34</v>
      </c>
      <c r="H64" s="14" t="s">
        <v>10</v>
      </c>
      <c r="N64" s="7">
        <f t="shared" si="2"/>
        <v>0</v>
      </c>
    </row>
    <row r="65" spans="1:18" s="7" customFormat="1" ht="12.75" hidden="1" customHeight="1" x14ac:dyDescent="0.2">
      <c r="A65" s="66" t="s">
        <v>48</v>
      </c>
      <c r="B65" s="40"/>
      <c r="C65" s="40"/>
      <c r="D65" s="14"/>
      <c r="E65" s="14">
        <v>5</v>
      </c>
      <c r="F65" s="15" t="s">
        <v>12</v>
      </c>
      <c r="G65" s="14" t="s">
        <v>29</v>
      </c>
      <c r="H65" s="16" t="s">
        <v>49</v>
      </c>
      <c r="N65" s="7">
        <f t="shared" si="2"/>
        <v>0</v>
      </c>
    </row>
    <row r="66" spans="1:18" s="7" customFormat="1" ht="12.75" customHeight="1" x14ac:dyDescent="0.2">
      <c r="A66" s="66" t="s">
        <v>53</v>
      </c>
      <c r="B66" s="40"/>
      <c r="C66" s="40"/>
      <c r="E66" s="14">
        <v>5</v>
      </c>
      <c r="F66" s="15" t="s">
        <v>12</v>
      </c>
      <c r="G66" s="14" t="s">
        <v>54</v>
      </c>
      <c r="H66" s="14" t="s">
        <v>8</v>
      </c>
      <c r="J66" s="7">
        <v>15000</v>
      </c>
      <c r="N66" s="7">
        <f t="shared" si="2"/>
        <v>15000</v>
      </c>
      <c r="P66" s="7">
        <v>15000</v>
      </c>
      <c r="R66" s="7">
        <v>15000</v>
      </c>
    </row>
    <row r="67" spans="1:18" s="7" customFormat="1" ht="12.75" hidden="1" customHeight="1" x14ac:dyDescent="0.2">
      <c r="A67" s="66" t="s">
        <v>55</v>
      </c>
      <c r="B67" s="40"/>
      <c r="C67" s="40"/>
      <c r="E67" s="14">
        <v>5</v>
      </c>
      <c r="F67" s="15" t="s">
        <v>12</v>
      </c>
      <c r="G67" s="14" t="s">
        <v>54</v>
      </c>
      <c r="H67" s="14" t="s">
        <v>10</v>
      </c>
      <c r="N67" s="7">
        <f t="shared" si="2"/>
        <v>0</v>
      </c>
    </row>
    <row r="68" spans="1:18" s="7" customFormat="1" ht="12.75" hidden="1" customHeight="1" x14ac:dyDescent="0.2">
      <c r="A68" s="66" t="s">
        <v>56</v>
      </c>
      <c r="B68" s="40"/>
      <c r="C68" s="40"/>
      <c r="E68" s="14">
        <v>5</v>
      </c>
      <c r="F68" s="15" t="s">
        <v>12</v>
      </c>
      <c r="G68" s="14" t="s">
        <v>54</v>
      </c>
      <c r="H68" s="14" t="s">
        <v>15</v>
      </c>
      <c r="N68" s="7">
        <f t="shared" si="2"/>
        <v>0</v>
      </c>
    </row>
    <row r="69" spans="1:18" s="7" customFormat="1" ht="12.75" hidden="1" customHeight="1" x14ac:dyDescent="0.2">
      <c r="A69" s="66" t="s">
        <v>57</v>
      </c>
      <c r="B69" s="40"/>
      <c r="C69" s="40"/>
      <c r="E69" s="14">
        <v>5</v>
      </c>
      <c r="F69" s="15" t="s">
        <v>12</v>
      </c>
      <c r="G69" s="14" t="s">
        <v>54</v>
      </c>
      <c r="H69" s="14" t="s">
        <v>17</v>
      </c>
      <c r="N69" s="7">
        <f t="shared" si="2"/>
        <v>0</v>
      </c>
    </row>
    <row r="70" spans="1:18" s="7" customFormat="1" ht="12.75" hidden="1" customHeight="1" x14ac:dyDescent="0.2">
      <c r="A70" s="66" t="s">
        <v>58</v>
      </c>
      <c r="B70" s="40"/>
      <c r="C70" s="40"/>
      <c r="E70" s="14">
        <v>5</v>
      </c>
      <c r="F70" s="14" t="s">
        <v>12</v>
      </c>
      <c r="G70" s="14" t="s">
        <v>59</v>
      </c>
      <c r="H70" s="14" t="s">
        <v>60</v>
      </c>
      <c r="N70" s="7">
        <f t="shared" si="2"/>
        <v>0</v>
      </c>
    </row>
    <row r="71" spans="1:18" s="7" customFormat="1" ht="12.75" hidden="1" customHeight="1" x14ac:dyDescent="0.2">
      <c r="A71" s="66" t="s">
        <v>66</v>
      </c>
      <c r="B71" s="40"/>
      <c r="C71" s="40"/>
      <c r="E71" s="14">
        <v>5</v>
      </c>
      <c r="F71" s="15" t="s">
        <v>12</v>
      </c>
      <c r="G71" s="14" t="s">
        <v>67</v>
      </c>
      <c r="H71" s="14" t="s">
        <v>8</v>
      </c>
      <c r="N71" s="7">
        <f t="shared" si="2"/>
        <v>0</v>
      </c>
    </row>
    <row r="72" spans="1:18" s="7" customFormat="1" ht="12.75" hidden="1" customHeight="1" x14ac:dyDescent="0.2">
      <c r="A72" s="66" t="s">
        <v>61</v>
      </c>
      <c r="B72" s="40"/>
      <c r="C72" s="40"/>
      <c r="E72" s="14">
        <v>5</v>
      </c>
      <c r="F72" s="15" t="s">
        <v>12</v>
      </c>
      <c r="G72" s="14" t="s">
        <v>59</v>
      </c>
      <c r="H72" s="14" t="s">
        <v>8</v>
      </c>
      <c r="N72" s="7">
        <f t="shared" si="2"/>
        <v>0</v>
      </c>
    </row>
    <row r="73" spans="1:18" s="7" customFormat="1" ht="12.75" hidden="1" customHeight="1" x14ac:dyDescent="0.2">
      <c r="A73" s="66" t="s">
        <v>62</v>
      </c>
      <c r="B73" s="40"/>
      <c r="C73" s="40"/>
      <c r="E73" s="14">
        <v>5</v>
      </c>
      <c r="F73" s="15" t="s">
        <v>12</v>
      </c>
      <c r="G73" s="14" t="s">
        <v>59</v>
      </c>
      <c r="H73" s="14" t="s">
        <v>10</v>
      </c>
      <c r="N73" s="7">
        <f t="shared" si="2"/>
        <v>0</v>
      </c>
    </row>
    <row r="74" spans="1:18" s="7" customFormat="1" ht="12.75" hidden="1" customHeight="1" x14ac:dyDescent="0.2">
      <c r="A74" s="66" t="s">
        <v>63</v>
      </c>
      <c r="B74" s="40"/>
      <c r="C74" s="40"/>
      <c r="E74" s="14">
        <v>5</v>
      </c>
      <c r="F74" s="15" t="s">
        <v>12</v>
      </c>
      <c r="G74" s="14" t="s">
        <v>59</v>
      </c>
      <c r="H74" s="14" t="s">
        <v>64</v>
      </c>
      <c r="N74" s="7">
        <f t="shared" si="2"/>
        <v>0</v>
      </c>
    </row>
    <row r="75" spans="1:18" s="7" customFormat="1" ht="12.75" hidden="1" customHeight="1" x14ac:dyDescent="0.2">
      <c r="A75" s="66" t="s">
        <v>155</v>
      </c>
      <c r="B75" s="40"/>
      <c r="C75" s="40"/>
      <c r="E75" s="14">
        <v>5</v>
      </c>
      <c r="F75" s="15" t="s">
        <v>12</v>
      </c>
      <c r="G75" s="14" t="s">
        <v>59</v>
      </c>
      <c r="H75" s="14" t="s">
        <v>15</v>
      </c>
      <c r="N75" s="7">
        <f t="shared" si="2"/>
        <v>0</v>
      </c>
    </row>
    <row r="76" spans="1:18" s="7" customFormat="1" ht="12.75" hidden="1" customHeight="1" x14ac:dyDescent="0.2">
      <c r="A76" s="66" t="s">
        <v>156</v>
      </c>
      <c r="B76" s="40"/>
      <c r="C76" s="40"/>
      <c r="E76" s="14">
        <v>5</v>
      </c>
      <c r="F76" s="14" t="s">
        <v>12</v>
      </c>
      <c r="G76" s="14" t="s">
        <v>59</v>
      </c>
      <c r="H76" s="14" t="s">
        <v>17</v>
      </c>
      <c r="N76" s="7">
        <f t="shared" si="2"/>
        <v>0</v>
      </c>
    </row>
    <row r="77" spans="1:18" s="7" customFormat="1" ht="12.75" hidden="1" customHeight="1" x14ac:dyDescent="0.2">
      <c r="A77" s="66" t="s">
        <v>63</v>
      </c>
      <c r="B77" s="40"/>
      <c r="C77" s="40"/>
      <c r="E77" s="14">
        <v>5</v>
      </c>
      <c r="F77" s="15" t="s">
        <v>12</v>
      </c>
      <c r="G77" s="14" t="s">
        <v>59</v>
      </c>
      <c r="H77" s="14" t="s">
        <v>64</v>
      </c>
      <c r="N77" s="7">
        <f t="shared" ref="N77:N113" si="3">P77-L77</f>
        <v>0</v>
      </c>
    </row>
    <row r="78" spans="1:18" s="7" customFormat="1" ht="12.75" hidden="1" customHeight="1" x14ac:dyDescent="0.2">
      <c r="A78" s="66" t="s">
        <v>65</v>
      </c>
      <c r="B78" s="40"/>
      <c r="C78" s="40"/>
      <c r="E78" s="14">
        <v>5</v>
      </c>
      <c r="F78" s="15" t="s">
        <v>12</v>
      </c>
      <c r="G78" s="14" t="s">
        <v>59</v>
      </c>
      <c r="H78" s="14" t="s">
        <v>19</v>
      </c>
      <c r="N78" s="7">
        <f t="shared" si="3"/>
        <v>0</v>
      </c>
    </row>
    <row r="79" spans="1:18" s="7" customFormat="1" ht="12.75" hidden="1" customHeight="1" x14ac:dyDescent="0.2">
      <c r="A79" s="66" t="s">
        <v>157</v>
      </c>
      <c r="B79" s="40"/>
      <c r="C79" s="40"/>
      <c r="E79" s="14">
        <v>5</v>
      </c>
      <c r="F79" s="15" t="s">
        <v>12</v>
      </c>
      <c r="G79" s="14" t="s">
        <v>93</v>
      </c>
      <c r="H79" s="14" t="s">
        <v>8</v>
      </c>
      <c r="N79" s="7">
        <f t="shared" si="3"/>
        <v>0</v>
      </c>
    </row>
    <row r="80" spans="1:18" s="7" customFormat="1" ht="12.75" hidden="1" customHeight="1" x14ac:dyDescent="0.2">
      <c r="A80" s="66" t="s">
        <v>66</v>
      </c>
      <c r="B80" s="40"/>
      <c r="C80" s="40"/>
      <c r="E80" s="14">
        <v>5</v>
      </c>
      <c r="F80" s="15" t="s">
        <v>12</v>
      </c>
      <c r="G80" s="14" t="s">
        <v>67</v>
      </c>
      <c r="H80" s="14" t="s">
        <v>8</v>
      </c>
      <c r="N80" s="7">
        <f t="shared" si="3"/>
        <v>0</v>
      </c>
    </row>
    <row r="81" spans="1:18" s="7" customFormat="1" ht="12.75" hidden="1" customHeight="1" x14ac:dyDescent="0.2">
      <c r="A81" s="66" t="s">
        <v>68</v>
      </c>
      <c r="B81" s="40"/>
      <c r="C81" s="40"/>
      <c r="E81" s="14">
        <v>5</v>
      </c>
      <c r="F81" s="15" t="s">
        <v>12</v>
      </c>
      <c r="G81" s="14" t="s">
        <v>67</v>
      </c>
      <c r="H81" s="14" t="s">
        <v>10</v>
      </c>
      <c r="N81" s="7">
        <f t="shared" si="3"/>
        <v>0</v>
      </c>
    </row>
    <row r="82" spans="1:18" s="7" customFormat="1" ht="12.75" hidden="1" customHeight="1" x14ac:dyDescent="0.2">
      <c r="A82" s="66" t="s">
        <v>158</v>
      </c>
      <c r="B82" s="40"/>
      <c r="C82" s="40"/>
      <c r="E82" s="14">
        <v>5</v>
      </c>
      <c r="F82" s="15" t="s">
        <v>12</v>
      </c>
      <c r="G82" s="14" t="s">
        <v>70</v>
      </c>
      <c r="H82" s="14" t="s">
        <v>8</v>
      </c>
      <c r="N82" s="7">
        <f t="shared" si="3"/>
        <v>0</v>
      </c>
    </row>
    <row r="83" spans="1:18" s="7" customFormat="1" ht="12.75" hidden="1" customHeight="1" x14ac:dyDescent="0.2">
      <c r="A83" s="66" t="s">
        <v>159</v>
      </c>
      <c r="B83" s="40"/>
      <c r="C83" s="40"/>
      <c r="E83" s="14">
        <v>5</v>
      </c>
      <c r="F83" s="15" t="s">
        <v>12</v>
      </c>
      <c r="G83" s="14" t="s">
        <v>70</v>
      </c>
      <c r="H83" s="14" t="s">
        <v>10</v>
      </c>
      <c r="N83" s="7">
        <f t="shared" si="3"/>
        <v>0</v>
      </c>
    </row>
    <row r="84" spans="1:18" s="7" customFormat="1" ht="12.75" hidden="1" customHeight="1" x14ac:dyDescent="0.2">
      <c r="A84" s="66" t="s">
        <v>69</v>
      </c>
      <c r="B84" s="40"/>
      <c r="C84" s="40"/>
      <c r="E84" s="14">
        <v>5</v>
      </c>
      <c r="F84" s="15" t="s">
        <v>12</v>
      </c>
      <c r="G84" s="14" t="s">
        <v>70</v>
      </c>
      <c r="H84" s="14" t="s">
        <v>15</v>
      </c>
      <c r="N84" s="7">
        <f t="shared" si="3"/>
        <v>0</v>
      </c>
    </row>
    <row r="85" spans="1:18" s="7" customFormat="1" ht="12.75" hidden="1" customHeight="1" x14ac:dyDescent="0.2">
      <c r="A85" s="66" t="s">
        <v>160</v>
      </c>
      <c r="B85" s="40"/>
      <c r="C85" s="40"/>
      <c r="E85" s="14">
        <v>5</v>
      </c>
      <c r="F85" s="15" t="s">
        <v>12</v>
      </c>
      <c r="G85" s="14" t="s">
        <v>163</v>
      </c>
      <c r="H85" s="14" t="s">
        <v>8</v>
      </c>
      <c r="N85" s="7">
        <f t="shared" si="3"/>
        <v>0</v>
      </c>
    </row>
    <row r="86" spans="1:18" s="7" customFormat="1" ht="12.75" hidden="1" customHeight="1" x14ac:dyDescent="0.2">
      <c r="A86" s="66" t="s">
        <v>161</v>
      </c>
      <c r="B86" s="40"/>
      <c r="C86" s="40"/>
      <c r="E86" s="14">
        <v>5</v>
      </c>
      <c r="F86" s="15" t="s">
        <v>12</v>
      </c>
      <c r="G86" s="14" t="s">
        <v>163</v>
      </c>
      <c r="H86" s="16" t="s">
        <v>49</v>
      </c>
      <c r="N86" s="7">
        <f t="shared" si="3"/>
        <v>0</v>
      </c>
    </row>
    <row r="87" spans="1:18" s="7" customFormat="1" ht="12.75" hidden="1" customHeight="1" x14ac:dyDescent="0.2">
      <c r="A87" s="66" t="s">
        <v>71</v>
      </c>
      <c r="B87" s="40"/>
      <c r="C87" s="40"/>
      <c r="E87" s="14">
        <v>5</v>
      </c>
      <c r="F87" s="15" t="s">
        <v>12</v>
      </c>
      <c r="G87" s="14" t="s">
        <v>163</v>
      </c>
      <c r="H87" s="14" t="s">
        <v>10</v>
      </c>
      <c r="N87" s="7">
        <f t="shared" si="3"/>
        <v>0</v>
      </c>
    </row>
    <row r="88" spans="1:18" s="7" customFormat="1" ht="12.75" hidden="1" customHeight="1" x14ac:dyDescent="0.2">
      <c r="A88" s="66" t="s">
        <v>162</v>
      </c>
      <c r="B88" s="40"/>
      <c r="C88" s="40"/>
      <c r="E88" s="14">
        <v>5</v>
      </c>
      <c r="F88" s="15" t="s">
        <v>12</v>
      </c>
      <c r="G88" s="14" t="s">
        <v>163</v>
      </c>
      <c r="H88" s="14" t="s">
        <v>15</v>
      </c>
      <c r="N88" s="7">
        <f t="shared" si="3"/>
        <v>0</v>
      </c>
    </row>
    <row r="89" spans="1:18" s="7" customFormat="1" ht="12.75" hidden="1" customHeight="1" x14ac:dyDescent="0.2">
      <c r="A89" s="66" t="s">
        <v>72</v>
      </c>
      <c r="B89" s="40"/>
      <c r="C89" s="40"/>
      <c r="E89" s="14">
        <v>5</v>
      </c>
      <c r="F89" s="15" t="s">
        <v>12</v>
      </c>
      <c r="G89" s="14" t="s">
        <v>70</v>
      </c>
      <c r="H89" s="14" t="s">
        <v>49</v>
      </c>
      <c r="N89" s="7">
        <f t="shared" si="3"/>
        <v>0</v>
      </c>
    </row>
    <row r="90" spans="1:18" s="7" customFormat="1" ht="12.75" hidden="1" customHeight="1" x14ac:dyDescent="0.2">
      <c r="A90" s="66" t="s">
        <v>164</v>
      </c>
      <c r="B90" s="40"/>
      <c r="C90" s="40"/>
      <c r="E90" s="14">
        <v>5</v>
      </c>
      <c r="F90" s="15" t="s">
        <v>12</v>
      </c>
      <c r="G90" s="14" t="s">
        <v>74</v>
      </c>
      <c r="H90" s="14" t="s">
        <v>10</v>
      </c>
      <c r="N90" s="7">
        <f t="shared" si="3"/>
        <v>0</v>
      </c>
    </row>
    <row r="91" spans="1:18" s="7" customFormat="1" ht="12.75" hidden="1" customHeight="1" x14ac:dyDescent="0.2">
      <c r="A91" s="66" t="s">
        <v>165</v>
      </c>
      <c r="B91" s="40"/>
      <c r="C91" s="40"/>
      <c r="E91" s="14">
        <v>5</v>
      </c>
      <c r="F91" s="15" t="s">
        <v>12</v>
      </c>
      <c r="G91" s="14" t="s">
        <v>74</v>
      </c>
      <c r="H91" s="14" t="s">
        <v>15</v>
      </c>
      <c r="N91" s="7">
        <f t="shared" si="3"/>
        <v>0</v>
      </c>
    </row>
    <row r="92" spans="1:18" s="7" customFormat="1" ht="12.75" hidden="1" customHeight="1" x14ac:dyDescent="0.2">
      <c r="A92" s="66" t="s">
        <v>166</v>
      </c>
      <c r="B92" s="40"/>
      <c r="C92" s="40"/>
      <c r="E92" s="14">
        <v>5</v>
      </c>
      <c r="F92" s="15" t="s">
        <v>12</v>
      </c>
      <c r="G92" s="14" t="s">
        <v>74</v>
      </c>
      <c r="H92" s="14" t="s">
        <v>17</v>
      </c>
      <c r="N92" s="7">
        <f t="shared" si="3"/>
        <v>0</v>
      </c>
    </row>
    <row r="93" spans="1:18" s="7" customFormat="1" ht="12.75" hidden="1" customHeight="1" x14ac:dyDescent="0.2">
      <c r="A93" s="66" t="s">
        <v>167</v>
      </c>
      <c r="B93" s="40"/>
      <c r="C93" s="40"/>
      <c r="E93" s="14">
        <v>5</v>
      </c>
      <c r="F93" s="15" t="s">
        <v>12</v>
      </c>
      <c r="G93" s="14" t="s">
        <v>74</v>
      </c>
      <c r="H93" s="14" t="s">
        <v>8</v>
      </c>
      <c r="N93" s="7">
        <f t="shared" si="3"/>
        <v>0</v>
      </c>
    </row>
    <row r="94" spans="1:18" s="7" customFormat="1" ht="12.75" hidden="1" customHeight="1" x14ac:dyDescent="0.2">
      <c r="A94" s="66" t="s">
        <v>168</v>
      </c>
      <c r="B94" s="40"/>
      <c r="C94" s="40"/>
      <c r="E94" s="14">
        <v>5</v>
      </c>
      <c r="F94" s="15" t="s">
        <v>12</v>
      </c>
      <c r="G94" s="14" t="s">
        <v>74</v>
      </c>
      <c r="H94" s="14" t="s">
        <v>45</v>
      </c>
      <c r="N94" s="7">
        <f t="shared" si="3"/>
        <v>0</v>
      </c>
    </row>
    <row r="95" spans="1:18" s="7" customFormat="1" ht="12.75" customHeight="1" x14ac:dyDescent="0.2">
      <c r="A95" s="66" t="s">
        <v>73</v>
      </c>
      <c r="B95" s="40"/>
      <c r="C95" s="40"/>
      <c r="E95" s="14">
        <v>5</v>
      </c>
      <c r="F95" s="15" t="s">
        <v>12</v>
      </c>
      <c r="G95" s="14" t="s">
        <v>74</v>
      </c>
      <c r="H95" s="14" t="s">
        <v>64</v>
      </c>
      <c r="N95" s="7">
        <f t="shared" si="3"/>
        <v>60000</v>
      </c>
      <c r="P95" s="7">
        <v>60000</v>
      </c>
      <c r="R95" s="7">
        <v>60000</v>
      </c>
    </row>
    <row r="96" spans="1:18" s="7" customFormat="1" ht="12.75" customHeight="1" x14ac:dyDescent="0.2">
      <c r="A96" s="66" t="s">
        <v>75</v>
      </c>
      <c r="B96" s="40"/>
      <c r="C96" s="40"/>
      <c r="E96" s="14">
        <v>5</v>
      </c>
      <c r="F96" s="15" t="s">
        <v>12</v>
      </c>
      <c r="G96" s="14" t="s">
        <v>74</v>
      </c>
      <c r="H96" s="14" t="s">
        <v>19</v>
      </c>
      <c r="N96" s="7">
        <f t="shared" si="3"/>
        <v>10000</v>
      </c>
      <c r="P96" s="7">
        <v>10000</v>
      </c>
      <c r="R96" s="7">
        <v>10000</v>
      </c>
    </row>
    <row r="97" spans="1:18" s="7" customFormat="1" ht="12.75" hidden="1" customHeight="1" x14ac:dyDescent="0.2">
      <c r="A97" s="66" t="s">
        <v>76</v>
      </c>
      <c r="B97" s="40"/>
      <c r="C97" s="40"/>
      <c r="E97" s="14">
        <v>5</v>
      </c>
      <c r="F97" s="15" t="s">
        <v>12</v>
      </c>
      <c r="G97" s="14" t="s">
        <v>74</v>
      </c>
      <c r="H97" s="14" t="s">
        <v>60</v>
      </c>
      <c r="N97" s="7">
        <f t="shared" si="3"/>
        <v>0</v>
      </c>
    </row>
    <row r="98" spans="1:18" s="7" customFormat="1" ht="12.75" hidden="1" customHeight="1" x14ac:dyDescent="0.2">
      <c r="A98" s="66" t="s">
        <v>77</v>
      </c>
      <c r="B98" s="40"/>
      <c r="C98" s="40"/>
      <c r="E98" s="14">
        <v>5</v>
      </c>
      <c r="F98" s="15" t="s">
        <v>12</v>
      </c>
      <c r="G98" s="14" t="s">
        <v>74</v>
      </c>
      <c r="H98" s="14" t="s">
        <v>49</v>
      </c>
      <c r="N98" s="7">
        <f t="shared" si="3"/>
        <v>0</v>
      </c>
    </row>
    <row r="99" spans="1:18" s="7" customFormat="1" ht="12.75" hidden="1" customHeight="1" x14ac:dyDescent="0.2">
      <c r="A99" s="66" t="s">
        <v>165</v>
      </c>
      <c r="B99" s="40"/>
      <c r="C99" s="40"/>
      <c r="E99" s="14">
        <v>5</v>
      </c>
      <c r="F99" s="15" t="s">
        <v>12</v>
      </c>
      <c r="G99" s="14" t="s">
        <v>74</v>
      </c>
      <c r="H99" s="14" t="s">
        <v>15</v>
      </c>
      <c r="N99" s="7">
        <f t="shared" si="3"/>
        <v>0</v>
      </c>
    </row>
    <row r="100" spans="1:18" s="7" customFormat="1" ht="12.75" hidden="1" customHeight="1" x14ac:dyDescent="0.2">
      <c r="A100" s="66" t="s">
        <v>78</v>
      </c>
      <c r="B100" s="40"/>
      <c r="C100" s="40"/>
      <c r="E100" s="14">
        <v>5</v>
      </c>
      <c r="F100" s="15" t="s">
        <v>12</v>
      </c>
      <c r="G100" s="14" t="s">
        <v>79</v>
      </c>
      <c r="H100" s="14" t="s">
        <v>10</v>
      </c>
      <c r="N100" s="7">
        <f t="shared" si="3"/>
        <v>0</v>
      </c>
    </row>
    <row r="101" spans="1:18" s="7" customFormat="1" ht="12.75" hidden="1" customHeight="1" x14ac:dyDescent="0.2">
      <c r="A101" s="66" t="s">
        <v>80</v>
      </c>
      <c r="B101" s="40"/>
      <c r="C101" s="40"/>
      <c r="E101" s="14">
        <v>5</v>
      </c>
      <c r="F101" s="15" t="s">
        <v>12</v>
      </c>
      <c r="G101" s="14" t="s">
        <v>79</v>
      </c>
      <c r="H101" s="14" t="s">
        <v>15</v>
      </c>
      <c r="N101" s="7">
        <f t="shared" si="3"/>
        <v>0</v>
      </c>
    </row>
    <row r="102" spans="1:18" s="7" customFormat="1" ht="12.75" hidden="1" customHeight="1" x14ac:dyDescent="0.2">
      <c r="A102" s="66" t="s">
        <v>169</v>
      </c>
      <c r="B102" s="40"/>
      <c r="C102" s="40"/>
      <c r="E102" s="14">
        <v>5</v>
      </c>
      <c r="F102" s="15" t="s">
        <v>12</v>
      </c>
      <c r="G102" s="14" t="s">
        <v>79</v>
      </c>
      <c r="H102" s="15" t="s">
        <v>60</v>
      </c>
      <c r="N102" s="7">
        <f t="shared" si="3"/>
        <v>0</v>
      </c>
    </row>
    <row r="103" spans="1:18" s="7" customFormat="1" ht="12.75" hidden="1" customHeight="1" x14ac:dyDescent="0.2">
      <c r="A103" s="66" t="s">
        <v>170</v>
      </c>
      <c r="B103" s="40"/>
      <c r="C103" s="40"/>
      <c r="E103" s="14">
        <v>5</v>
      </c>
      <c r="F103" s="15" t="s">
        <v>12</v>
      </c>
      <c r="G103" s="14" t="s">
        <v>79</v>
      </c>
      <c r="H103" s="15" t="s">
        <v>19</v>
      </c>
      <c r="N103" s="7">
        <f t="shared" si="3"/>
        <v>0</v>
      </c>
    </row>
    <row r="104" spans="1:18" s="7" customFormat="1" ht="12.75" hidden="1" customHeight="1" x14ac:dyDescent="0.2">
      <c r="A104" s="66" t="s">
        <v>171</v>
      </c>
      <c r="B104" s="40"/>
      <c r="C104" s="40"/>
      <c r="E104" s="14">
        <v>5</v>
      </c>
      <c r="F104" s="15" t="s">
        <v>12</v>
      </c>
      <c r="G104" s="14" t="s">
        <v>79</v>
      </c>
      <c r="H104" s="15" t="s">
        <v>82</v>
      </c>
      <c r="N104" s="7">
        <f t="shared" si="3"/>
        <v>0</v>
      </c>
    </row>
    <row r="105" spans="1:18" s="7" customFormat="1" ht="12.75" hidden="1" customHeight="1" x14ac:dyDescent="0.2">
      <c r="A105" s="66" t="s">
        <v>81</v>
      </c>
      <c r="B105" s="40"/>
      <c r="C105" s="40"/>
      <c r="E105" s="14">
        <v>5</v>
      </c>
      <c r="F105" s="15" t="s">
        <v>12</v>
      </c>
      <c r="G105" s="14" t="s">
        <v>59</v>
      </c>
      <c r="H105" s="15" t="s">
        <v>82</v>
      </c>
      <c r="N105" s="7">
        <f t="shared" si="3"/>
        <v>0</v>
      </c>
    </row>
    <row r="106" spans="1:18" s="7" customFormat="1" ht="12.75" hidden="1" customHeight="1" x14ac:dyDescent="0.2">
      <c r="A106" s="66" t="s">
        <v>83</v>
      </c>
      <c r="B106" s="40"/>
      <c r="C106" s="40"/>
      <c r="E106" s="14">
        <v>5</v>
      </c>
      <c r="F106" s="15" t="s">
        <v>12</v>
      </c>
      <c r="G106" s="14" t="s">
        <v>84</v>
      </c>
      <c r="H106" s="15" t="s">
        <v>8</v>
      </c>
      <c r="N106" s="7">
        <f t="shared" si="3"/>
        <v>0</v>
      </c>
    </row>
    <row r="107" spans="1:18" s="7" customFormat="1" ht="12.75" hidden="1" customHeight="1" x14ac:dyDescent="0.2">
      <c r="A107" s="66" t="s">
        <v>85</v>
      </c>
      <c r="B107" s="40"/>
      <c r="C107" s="40"/>
      <c r="E107" s="14">
        <v>5</v>
      </c>
      <c r="F107" s="15" t="s">
        <v>12</v>
      </c>
      <c r="G107" s="14" t="s">
        <v>84</v>
      </c>
      <c r="H107" s="15" t="s">
        <v>10</v>
      </c>
      <c r="N107" s="7">
        <f t="shared" si="3"/>
        <v>0</v>
      </c>
    </row>
    <row r="108" spans="1:18" s="7" customFormat="1" ht="12.75" hidden="1" customHeight="1" x14ac:dyDescent="0.2">
      <c r="A108" s="66" t="s">
        <v>86</v>
      </c>
      <c r="B108" s="40"/>
      <c r="C108" s="40"/>
      <c r="E108" s="14">
        <v>5</v>
      </c>
      <c r="F108" s="15" t="s">
        <v>12</v>
      </c>
      <c r="G108" s="14" t="s">
        <v>84</v>
      </c>
      <c r="H108" s="15" t="s">
        <v>15</v>
      </c>
      <c r="N108" s="7">
        <f t="shared" si="3"/>
        <v>0</v>
      </c>
    </row>
    <row r="109" spans="1:18" s="7" customFormat="1" ht="12.75" hidden="1" customHeight="1" x14ac:dyDescent="0.2">
      <c r="A109" s="66" t="s">
        <v>172</v>
      </c>
      <c r="B109" s="40"/>
      <c r="C109" s="40"/>
      <c r="E109" s="14">
        <v>5</v>
      </c>
      <c r="F109" s="15" t="s">
        <v>12</v>
      </c>
      <c r="G109" s="14" t="s">
        <v>174</v>
      </c>
      <c r="H109" s="15" t="s">
        <v>8</v>
      </c>
      <c r="N109" s="7">
        <f t="shared" si="3"/>
        <v>0</v>
      </c>
    </row>
    <row r="110" spans="1:18" s="7" customFormat="1" ht="12.75" hidden="1" customHeight="1" x14ac:dyDescent="0.2">
      <c r="A110" s="66" t="s">
        <v>173</v>
      </c>
      <c r="B110" s="40"/>
      <c r="C110" s="40"/>
      <c r="E110" s="14">
        <v>5</v>
      </c>
      <c r="F110" s="15" t="s">
        <v>12</v>
      </c>
      <c r="G110" s="14" t="s">
        <v>174</v>
      </c>
      <c r="H110" s="15" t="s">
        <v>10</v>
      </c>
      <c r="N110" s="7">
        <f t="shared" si="3"/>
        <v>0</v>
      </c>
    </row>
    <row r="111" spans="1:18" s="7" customFormat="1" ht="12.75" hidden="1" customHeight="1" x14ac:dyDescent="0.2">
      <c r="A111" s="66" t="s">
        <v>87</v>
      </c>
      <c r="B111" s="40"/>
      <c r="C111" s="40"/>
      <c r="E111" s="14">
        <v>5</v>
      </c>
      <c r="F111" s="15" t="s">
        <v>12</v>
      </c>
      <c r="G111" s="14" t="s">
        <v>174</v>
      </c>
      <c r="H111" s="15" t="s">
        <v>15</v>
      </c>
      <c r="N111" s="7">
        <f t="shared" si="3"/>
        <v>0</v>
      </c>
    </row>
    <row r="112" spans="1:18" s="7" customFormat="1" ht="12.75" customHeight="1" x14ac:dyDescent="0.2">
      <c r="A112" s="66" t="s">
        <v>62</v>
      </c>
      <c r="B112" s="40"/>
      <c r="C112" s="40"/>
      <c r="E112" s="14">
        <v>5</v>
      </c>
      <c r="F112" s="15" t="s">
        <v>12</v>
      </c>
      <c r="G112" s="14" t="s">
        <v>59</v>
      </c>
      <c r="H112" s="14" t="s">
        <v>10</v>
      </c>
      <c r="R112" s="7">
        <v>10000</v>
      </c>
    </row>
    <row r="113" spans="1:18" s="7" customFormat="1" ht="12.75" customHeight="1" x14ac:dyDescent="0.2">
      <c r="A113" s="66" t="s">
        <v>294</v>
      </c>
      <c r="B113" s="40"/>
      <c r="C113" s="40"/>
      <c r="E113" s="14">
        <v>5</v>
      </c>
      <c r="F113" s="15" t="s">
        <v>12</v>
      </c>
      <c r="G113" s="83">
        <v>99</v>
      </c>
      <c r="H113" s="89">
        <v>990</v>
      </c>
      <c r="N113" s="7">
        <f t="shared" si="3"/>
        <v>10000</v>
      </c>
      <c r="P113" s="7">
        <v>10000</v>
      </c>
      <c r="R113" s="7">
        <v>10000</v>
      </c>
    </row>
    <row r="114" spans="1:18" s="7" customFormat="1" ht="18.95" customHeight="1" x14ac:dyDescent="0.2">
      <c r="A114" s="129" t="s">
        <v>191</v>
      </c>
      <c r="B114" s="129"/>
      <c r="C114" s="129"/>
      <c r="J114" s="22">
        <f>SUM(J45:J113)</f>
        <v>455771.36</v>
      </c>
      <c r="K114" s="18"/>
      <c r="L114" s="22">
        <f>SUM(L45:L113)</f>
        <v>93479.239999999991</v>
      </c>
      <c r="N114" s="22">
        <f>SUM(N45:N113)</f>
        <v>383120.76</v>
      </c>
      <c r="P114" s="22">
        <f>SUM(P45:P113)</f>
        <v>476600</v>
      </c>
      <c r="R114" s="22">
        <f>SUM(R45:R113)</f>
        <v>486600</v>
      </c>
    </row>
    <row r="115" spans="1:18" s="7" customFormat="1" ht="6" hidden="1" customHeight="1" x14ac:dyDescent="0.2">
      <c r="A115" s="20"/>
      <c r="B115" s="20"/>
      <c r="C115" s="20"/>
      <c r="J115" s="18"/>
      <c r="K115" s="18"/>
      <c r="P115" s="90"/>
    </row>
    <row r="116" spans="1:18" s="7" customFormat="1" ht="12" hidden="1" customHeight="1" x14ac:dyDescent="0.2">
      <c r="A116" s="69" t="s">
        <v>189</v>
      </c>
    </row>
    <row r="117" spans="1:18" s="7" customFormat="1" ht="12" hidden="1" customHeight="1" x14ac:dyDescent="0.2">
      <c r="A117" s="66" t="s">
        <v>109</v>
      </c>
      <c r="E117" s="14">
        <v>5</v>
      </c>
      <c r="F117" s="15" t="s">
        <v>29</v>
      </c>
      <c r="G117" s="14" t="s">
        <v>7</v>
      </c>
      <c r="H117" s="14" t="s">
        <v>17</v>
      </c>
    </row>
    <row r="118" spans="1:18" s="7" customFormat="1" ht="12" hidden="1" customHeight="1" x14ac:dyDescent="0.2">
      <c r="A118" s="66" t="s">
        <v>180</v>
      </c>
      <c r="E118" s="14">
        <v>5</v>
      </c>
      <c r="F118" s="15" t="s">
        <v>29</v>
      </c>
      <c r="G118" s="14" t="s">
        <v>7</v>
      </c>
      <c r="H118" s="14" t="s">
        <v>64</v>
      </c>
    </row>
    <row r="119" spans="1:18" s="7" customFormat="1" ht="12" hidden="1" customHeight="1" x14ac:dyDescent="0.2">
      <c r="A119" s="66" t="s">
        <v>181</v>
      </c>
      <c r="E119" s="14">
        <v>5</v>
      </c>
      <c r="F119" s="15" t="s">
        <v>29</v>
      </c>
      <c r="G119" s="14" t="s">
        <v>7</v>
      </c>
      <c r="H119" s="16" t="s">
        <v>49</v>
      </c>
    </row>
    <row r="120" spans="1:18" s="7" customFormat="1" ht="12" hidden="1" customHeight="1" x14ac:dyDescent="0.2">
      <c r="A120" s="66" t="s">
        <v>181</v>
      </c>
      <c r="E120" s="14">
        <v>5</v>
      </c>
      <c r="F120" s="15" t="s">
        <v>29</v>
      </c>
      <c r="G120" s="14" t="s">
        <v>7</v>
      </c>
      <c r="H120" s="16" t="s">
        <v>49</v>
      </c>
    </row>
    <row r="121" spans="1:18" s="7" customFormat="1" ht="12" hidden="1" customHeight="1" x14ac:dyDescent="0.2">
      <c r="A121" s="66" t="s">
        <v>182</v>
      </c>
      <c r="E121" s="14">
        <v>5</v>
      </c>
      <c r="F121" s="15" t="s">
        <v>29</v>
      </c>
      <c r="G121" s="14" t="s">
        <v>7</v>
      </c>
      <c r="H121" s="14" t="s">
        <v>10</v>
      </c>
    </row>
    <row r="122" spans="1:18" s="7" customFormat="1" ht="12" hidden="1" customHeight="1" x14ac:dyDescent="0.2">
      <c r="A122" s="66" t="s">
        <v>181</v>
      </c>
      <c r="E122" s="14">
        <v>5</v>
      </c>
      <c r="F122" s="15" t="s">
        <v>29</v>
      </c>
      <c r="G122" s="14" t="s">
        <v>7</v>
      </c>
      <c r="H122" s="16" t="s">
        <v>49</v>
      </c>
    </row>
    <row r="123" spans="1:18" s="7" customFormat="1" ht="12" hidden="1" customHeight="1" x14ac:dyDescent="0.2">
      <c r="A123" s="66" t="s">
        <v>183</v>
      </c>
      <c r="E123" s="14">
        <v>5</v>
      </c>
      <c r="F123" s="15" t="s">
        <v>29</v>
      </c>
      <c r="G123" s="14" t="s">
        <v>7</v>
      </c>
      <c r="H123" s="14" t="s">
        <v>8</v>
      </c>
    </row>
    <row r="124" spans="1:18" s="7" customFormat="1" ht="12" hidden="1" customHeight="1" x14ac:dyDescent="0.2">
      <c r="A124" s="66" t="s">
        <v>184</v>
      </c>
      <c r="E124" s="14">
        <v>5</v>
      </c>
      <c r="F124" s="15" t="s">
        <v>29</v>
      </c>
      <c r="G124" s="14" t="s">
        <v>7</v>
      </c>
      <c r="H124" s="14" t="s">
        <v>15</v>
      </c>
    </row>
    <row r="125" spans="1:18" s="7" customFormat="1" ht="18.95" hidden="1" customHeight="1" x14ac:dyDescent="0.2">
      <c r="A125" s="63" t="s">
        <v>185</v>
      </c>
      <c r="J125" s="64">
        <f>SUM(J117:J124)</f>
        <v>0</v>
      </c>
      <c r="K125" s="27"/>
      <c r="L125" s="64">
        <f>SUM(L117:L124)</f>
        <v>0</v>
      </c>
      <c r="M125" s="27"/>
      <c r="N125" s="64">
        <f>SUM(N117:N124)</f>
        <v>0</v>
      </c>
      <c r="O125" s="27"/>
      <c r="P125" s="64">
        <f>SUM(P117:P124)</f>
        <v>0</v>
      </c>
      <c r="Q125" s="27"/>
      <c r="R125" s="64">
        <f>SUM(R117:R124)</f>
        <v>0</v>
      </c>
    </row>
    <row r="126" spans="1:18" s="7" customFormat="1" ht="6" customHeight="1" x14ac:dyDescent="0.2"/>
    <row r="127" spans="1:18" s="7" customFormat="1" ht="12.75" customHeight="1" x14ac:dyDescent="0.2">
      <c r="A127" s="68" t="s">
        <v>190</v>
      </c>
      <c r="B127" s="11"/>
      <c r="C127" s="11"/>
    </row>
    <row r="128" spans="1:18" s="7" customFormat="1" ht="12.75" hidden="1" customHeight="1" x14ac:dyDescent="0.2">
      <c r="A128" s="11" t="s">
        <v>89</v>
      </c>
      <c r="B128" s="24"/>
      <c r="C128" s="24"/>
    </row>
    <row r="129" spans="1:16" s="7" customFormat="1" ht="12.75" hidden="1" customHeight="1" x14ac:dyDescent="0.2">
      <c r="A129" s="70" t="s">
        <v>90</v>
      </c>
      <c r="B129" s="9"/>
      <c r="C129" s="9"/>
      <c r="E129" s="14">
        <v>1</v>
      </c>
      <c r="F129" s="15" t="s">
        <v>12</v>
      </c>
      <c r="G129" s="14" t="s">
        <v>54</v>
      </c>
      <c r="H129" s="16" t="s">
        <v>10</v>
      </c>
    </row>
    <row r="130" spans="1:16" s="7" customFormat="1" ht="12.75" customHeight="1" x14ac:dyDescent="0.2">
      <c r="A130" s="71" t="s">
        <v>91</v>
      </c>
      <c r="B130" s="25"/>
      <c r="C130" s="25"/>
    </row>
    <row r="131" spans="1:16" s="7" customFormat="1" ht="12.75" hidden="1" customHeight="1" x14ac:dyDescent="0.2">
      <c r="A131" s="66" t="s">
        <v>92</v>
      </c>
      <c r="B131" s="40"/>
      <c r="C131" s="40"/>
      <c r="E131" s="14">
        <v>1</v>
      </c>
      <c r="F131" s="15" t="s">
        <v>93</v>
      </c>
      <c r="G131" s="14" t="s">
        <v>7</v>
      </c>
      <c r="H131" s="14" t="s">
        <v>8</v>
      </c>
    </row>
    <row r="132" spans="1:16" s="7" customFormat="1" ht="12.75" hidden="1" customHeight="1" x14ac:dyDescent="0.2">
      <c r="A132" s="66" t="s">
        <v>94</v>
      </c>
      <c r="B132" s="40"/>
      <c r="C132" s="40"/>
      <c r="E132" s="14">
        <v>1</v>
      </c>
      <c r="F132" s="15" t="s">
        <v>93</v>
      </c>
      <c r="G132" s="14" t="s">
        <v>34</v>
      </c>
      <c r="H132" s="14" t="s">
        <v>8</v>
      </c>
    </row>
    <row r="133" spans="1:16" s="7" customFormat="1" ht="12.75" hidden="1" customHeight="1" x14ac:dyDescent="0.2">
      <c r="A133" s="66" t="s">
        <v>95</v>
      </c>
      <c r="B133" s="42"/>
      <c r="C133" s="42"/>
      <c r="E133" s="14">
        <v>1</v>
      </c>
      <c r="F133" s="15" t="s">
        <v>93</v>
      </c>
      <c r="G133" s="14" t="s">
        <v>34</v>
      </c>
      <c r="H133" s="14" t="s">
        <v>49</v>
      </c>
    </row>
    <row r="134" spans="1:16" s="7" customFormat="1" ht="12.75" customHeight="1" x14ac:dyDescent="0.2">
      <c r="A134" s="66" t="s">
        <v>96</v>
      </c>
      <c r="B134" s="42"/>
      <c r="C134" s="42"/>
      <c r="D134" s="15"/>
      <c r="E134" s="14">
        <v>1</v>
      </c>
      <c r="F134" s="15" t="s">
        <v>93</v>
      </c>
      <c r="G134" s="14" t="s">
        <v>54</v>
      </c>
      <c r="H134" s="14" t="s">
        <v>10</v>
      </c>
      <c r="N134" s="7">
        <f>P134-L134</f>
        <v>60000</v>
      </c>
      <c r="P134" s="7">
        <v>60000</v>
      </c>
    </row>
    <row r="135" spans="1:16" s="7" customFormat="1" ht="12.75" hidden="1" customHeight="1" x14ac:dyDescent="0.2">
      <c r="A135" s="66" t="s">
        <v>97</v>
      </c>
      <c r="B135" s="40"/>
      <c r="C135" s="40"/>
      <c r="E135" s="14">
        <v>1</v>
      </c>
      <c r="F135" s="15" t="s">
        <v>93</v>
      </c>
      <c r="G135" s="14" t="s">
        <v>93</v>
      </c>
      <c r="H135" s="14" t="s">
        <v>8</v>
      </c>
      <c r="N135" s="7">
        <f>P135-L135</f>
        <v>0</v>
      </c>
    </row>
    <row r="136" spans="1:16" s="7" customFormat="1" ht="12.75" hidden="1" customHeight="1" x14ac:dyDescent="0.2">
      <c r="A136" s="66" t="s">
        <v>98</v>
      </c>
      <c r="B136" s="42"/>
      <c r="C136" s="42"/>
      <c r="E136" s="14">
        <v>1</v>
      </c>
      <c r="F136" s="15" t="s">
        <v>93</v>
      </c>
      <c r="G136" s="14" t="s">
        <v>54</v>
      </c>
      <c r="H136" s="14" t="s">
        <v>15</v>
      </c>
      <c r="N136" s="7">
        <f>P136-L136</f>
        <v>0</v>
      </c>
    </row>
    <row r="137" spans="1:16" s="7" customFormat="1" ht="12.75" hidden="1" customHeight="1" x14ac:dyDescent="0.2">
      <c r="A137" s="66" t="s">
        <v>99</v>
      </c>
      <c r="B137" s="42"/>
      <c r="C137" s="42"/>
      <c r="D137" s="15"/>
      <c r="E137" s="14">
        <v>1</v>
      </c>
      <c r="F137" s="15" t="s">
        <v>93</v>
      </c>
      <c r="G137" s="14" t="s">
        <v>93</v>
      </c>
      <c r="H137" s="14" t="s">
        <v>10</v>
      </c>
    </row>
    <row r="138" spans="1:16" s="7" customFormat="1" ht="12.75" hidden="1" customHeight="1" x14ac:dyDescent="0.2">
      <c r="A138" s="66" t="s">
        <v>100</v>
      </c>
      <c r="B138" s="40"/>
      <c r="C138" s="40"/>
      <c r="E138" s="14">
        <v>1</v>
      </c>
      <c r="F138" s="15" t="s">
        <v>93</v>
      </c>
      <c r="G138" s="14" t="s">
        <v>54</v>
      </c>
      <c r="H138" s="14" t="s">
        <v>19</v>
      </c>
    </row>
    <row r="139" spans="1:16" s="7" customFormat="1" ht="12.75" hidden="1" customHeight="1" x14ac:dyDescent="0.2">
      <c r="A139" s="66" t="s">
        <v>175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82</v>
      </c>
    </row>
    <row r="140" spans="1:16" s="7" customFormat="1" ht="12.75" hidden="1" customHeight="1" x14ac:dyDescent="0.2">
      <c r="A140" s="66" t="s">
        <v>176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45</v>
      </c>
    </row>
    <row r="141" spans="1:16" s="7" customFormat="1" ht="12.75" hidden="1" customHeight="1" x14ac:dyDescent="0.2">
      <c r="A141" s="66" t="s">
        <v>177</v>
      </c>
      <c r="B141" s="40"/>
      <c r="C141" s="40"/>
      <c r="E141" s="14">
        <v>1</v>
      </c>
      <c r="F141" s="15" t="s">
        <v>93</v>
      </c>
      <c r="G141" s="14" t="s">
        <v>54</v>
      </c>
      <c r="H141" s="14" t="s">
        <v>146</v>
      </c>
    </row>
    <row r="142" spans="1:16" s="7" customFormat="1" ht="12.75" hidden="1" customHeight="1" x14ac:dyDescent="0.2">
      <c r="A142" s="66" t="s">
        <v>101</v>
      </c>
      <c r="B142" s="40"/>
      <c r="C142" s="40"/>
      <c r="E142" s="14">
        <v>1</v>
      </c>
      <c r="F142" s="15" t="s">
        <v>93</v>
      </c>
      <c r="G142" s="14" t="s">
        <v>54</v>
      </c>
      <c r="H142" s="14" t="s">
        <v>102</v>
      </c>
    </row>
    <row r="143" spans="1:16" s="7" customFormat="1" ht="12.75" hidden="1" customHeight="1" x14ac:dyDescent="0.2">
      <c r="A143" s="66" t="s">
        <v>103</v>
      </c>
      <c r="B143" s="40"/>
      <c r="C143" s="40"/>
      <c r="E143" s="14">
        <v>1</v>
      </c>
      <c r="F143" s="15" t="s">
        <v>93</v>
      </c>
      <c r="G143" s="14" t="s">
        <v>54</v>
      </c>
      <c r="H143" s="14" t="s">
        <v>24</v>
      </c>
    </row>
    <row r="144" spans="1:16" s="7" customFormat="1" ht="12.75" hidden="1" customHeight="1" x14ac:dyDescent="0.2">
      <c r="A144" s="66" t="s">
        <v>104</v>
      </c>
      <c r="B144" s="40"/>
      <c r="C144" s="40"/>
      <c r="E144" s="14">
        <v>1</v>
      </c>
      <c r="F144" s="15" t="s">
        <v>93</v>
      </c>
      <c r="G144" s="14" t="s">
        <v>54</v>
      </c>
      <c r="H144" s="14" t="s">
        <v>28</v>
      </c>
    </row>
    <row r="145" spans="1:18" s="7" customFormat="1" ht="12.75" hidden="1" customHeight="1" x14ac:dyDescent="0.2">
      <c r="A145" s="66" t="s">
        <v>105</v>
      </c>
      <c r="B145" s="40"/>
      <c r="C145" s="40"/>
      <c r="D145" s="15"/>
      <c r="E145" s="14">
        <v>1</v>
      </c>
      <c r="F145" s="15" t="s">
        <v>93</v>
      </c>
      <c r="G145" s="14" t="s">
        <v>54</v>
      </c>
      <c r="H145" s="16" t="s">
        <v>49</v>
      </c>
    </row>
    <row r="146" spans="1:18" s="7" customFormat="1" ht="12.75" hidden="1" customHeight="1" x14ac:dyDescent="0.2">
      <c r="A146" s="66" t="s">
        <v>106</v>
      </c>
      <c r="B146" s="40"/>
      <c r="C146" s="40"/>
      <c r="D146" s="15"/>
      <c r="E146" s="14">
        <v>1</v>
      </c>
      <c r="F146" s="15" t="s">
        <v>93</v>
      </c>
      <c r="G146" s="14" t="s">
        <v>67</v>
      </c>
      <c r="H146" s="14" t="s">
        <v>8</v>
      </c>
    </row>
    <row r="147" spans="1:18" s="7" customFormat="1" ht="12.75" hidden="1" customHeight="1" x14ac:dyDescent="0.2">
      <c r="A147" s="66" t="s">
        <v>107</v>
      </c>
      <c r="B147" s="40"/>
      <c r="C147" s="40"/>
      <c r="D147" s="15"/>
      <c r="E147" s="14">
        <v>1</v>
      </c>
      <c r="F147" s="15" t="s">
        <v>93</v>
      </c>
      <c r="G147" s="14" t="s">
        <v>59</v>
      </c>
      <c r="H147" s="16" t="s">
        <v>49</v>
      </c>
    </row>
    <row r="148" spans="1:18" s="7" customFormat="1" ht="12.75" hidden="1" customHeight="1" x14ac:dyDescent="0.2">
      <c r="A148" s="66" t="s">
        <v>178</v>
      </c>
      <c r="B148" s="40"/>
      <c r="C148" s="40"/>
      <c r="D148" s="15"/>
      <c r="E148" s="14">
        <v>1</v>
      </c>
      <c r="F148" s="15" t="s">
        <v>93</v>
      </c>
      <c r="G148" s="14" t="s">
        <v>29</v>
      </c>
      <c r="H148" s="14" t="s">
        <v>8</v>
      </c>
    </row>
    <row r="149" spans="1:18" s="7" customFormat="1" ht="12.75" hidden="1" customHeight="1" x14ac:dyDescent="0.2">
      <c r="A149" s="66" t="s">
        <v>179</v>
      </c>
      <c r="B149" s="40"/>
      <c r="C149" s="40"/>
      <c r="D149" s="15"/>
      <c r="E149" s="14">
        <v>1</v>
      </c>
      <c r="F149" s="15" t="s">
        <v>93</v>
      </c>
      <c r="G149" s="14" t="s">
        <v>29</v>
      </c>
      <c r="H149" s="14" t="s">
        <v>45</v>
      </c>
    </row>
    <row r="150" spans="1:18" s="27" customFormat="1" ht="18.95" customHeight="1" x14ac:dyDescent="0.2">
      <c r="A150" s="63" t="s">
        <v>108</v>
      </c>
      <c r="B150" s="26"/>
      <c r="C150" s="26"/>
      <c r="J150" s="21">
        <f>SUM(J131:J149)</f>
        <v>0</v>
      </c>
      <c r="K150" s="23"/>
      <c r="L150" s="21">
        <f>SUM(L131:L145)</f>
        <v>0</v>
      </c>
      <c r="N150" s="21">
        <f>SUM(N131:N145)</f>
        <v>60000</v>
      </c>
      <c r="P150" s="21">
        <f>SUM(P131:P145)</f>
        <v>60000</v>
      </c>
      <c r="R150" s="21">
        <f>SUM(R131:R145)</f>
        <v>0</v>
      </c>
    </row>
    <row r="151" spans="1:18" s="7" customFormat="1" ht="6" customHeight="1" x14ac:dyDescent="0.2"/>
    <row r="152" spans="1:18" s="7" customFormat="1" ht="20.100000000000001" customHeight="1" thickBot="1" x14ac:dyDescent="0.25">
      <c r="A152" s="11" t="s">
        <v>110</v>
      </c>
      <c r="B152" s="28"/>
      <c r="C152" s="28"/>
      <c r="J152" s="29">
        <f>J42+J114+J125+J150</f>
        <v>19639428.460000001</v>
      </c>
      <c r="K152" s="23"/>
      <c r="L152" s="29">
        <f>L42+L114+L125+L150</f>
        <v>9976565.9000000004</v>
      </c>
      <c r="N152" s="29">
        <f>N42+N114+N125+N150</f>
        <v>14319412.380000003</v>
      </c>
      <c r="P152" s="29">
        <f>P42+P114+P125+P150</f>
        <v>24297085.549999997</v>
      </c>
      <c r="R152" s="29">
        <f>R42+R114+R125+R150</f>
        <v>28712716.920000002</v>
      </c>
    </row>
    <row r="153" spans="1:18" s="7" customFormat="1" ht="13.5" thickTop="1" x14ac:dyDescent="0.2">
      <c r="A153" s="31"/>
      <c r="B153" s="31"/>
      <c r="C153" s="31"/>
      <c r="D153" s="34"/>
      <c r="E153" s="31"/>
      <c r="F153" s="31"/>
      <c r="H153" s="35"/>
      <c r="I153" s="35"/>
      <c r="J153" s="35"/>
      <c r="K153" s="35"/>
      <c r="L153" s="35"/>
      <c r="M153" s="35"/>
    </row>
    <row r="154" spans="1:18" s="7" customFormat="1" x14ac:dyDescent="0.2"/>
    <row r="155" spans="1:18" s="7" customFormat="1" x14ac:dyDescent="0.2"/>
    <row r="156" spans="1:18" x14ac:dyDescent="0.2">
      <c r="A156" s="138" t="s">
        <v>133</v>
      </c>
      <c r="B156" s="138"/>
      <c r="C156" s="138"/>
      <c r="D156" s="33"/>
      <c r="E156" s="32"/>
      <c r="G156" s="31"/>
      <c r="I156" s="31"/>
      <c r="J156" s="138" t="s">
        <v>134</v>
      </c>
      <c r="K156" s="138"/>
      <c r="L156" s="138"/>
      <c r="M156" s="47"/>
      <c r="N156" s="49"/>
      <c r="O156" s="49"/>
      <c r="P156" s="126" t="s">
        <v>135</v>
      </c>
      <c r="Q156" s="126"/>
      <c r="R156" s="126"/>
    </row>
    <row r="157" spans="1:18" x14ac:dyDescent="0.2">
      <c r="A157" s="50"/>
      <c r="D157" s="33"/>
      <c r="E157" s="51"/>
      <c r="G157" s="31"/>
      <c r="I157" s="31"/>
      <c r="J157" s="30"/>
      <c r="M157" s="30"/>
      <c r="N157" s="36"/>
      <c r="O157" s="36"/>
      <c r="P157" s="51"/>
    </row>
    <row r="158" spans="1:18" x14ac:dyDescent="0.2">
      <c r="A158" s="50"/>
      <c r="D158" s="33"/>
      <c r="E158" s="51"/>
      <c r="G158" s="31"/>
      <c r="I158" s="31"/>
      <c r="J158" s="116"/>
      <c r="M158" s="116"/>
      <c r="N158" s="36"/>
      <c r="O158" s="36"/>
      <c r="P158" s="51"/>
    </row>
    <row r="159" spans="1:18" x14ac:dyDescent="0.2">
      <c r="A159" s="52"/>
      <c r="D159" s="31"/>
      <c r="E159" s="53"/>
      <c r="G159" s="31"/>
      <c r="I159" s="31"/>
      <c r="J159" s="31"/>
      <c r="M159" s="31"/>
      <c r="P159" s="53"/>
    </row>
    <row r="160" spans="1:18" x14ac:dyDescent="0.2">
      <c r="A160" s="139" t="s">
        <v>330</v>
      </c>
      <c r="B160" s="139"/>
      <c r="C160" s="139"/>
      <c r="D160" s="55"/>
      <c r="E160" s="56"/>
      <c r="G160" s="31"/>
      <c r="I160" s="31"/>
      <c r="J160" s="139" t="s">
        <v>319</v>
      </c>
      <c r="K160" s="139"/>
      <c r="L160" s="139"/>
      <c r="M160" s="57"/>
      <c r="N160" s="59"/>
      <c r="O160" s="59"/>
      <c r="P160" s="127" t="s">
        <v>137</v>
      </c>
      <c r="Q160" s="127"/>
      <c r="R160" s="127"/>
    </row>
    <row r="161" spans="1:18" x14ac:dyDescent="0.2">
      <c r="A161" s="138" t="s">
        <v>317</v>
      </c>
      <c r="B161" s="138"/>
      <c r="C161" s="138"/>
      <c r="D161" s="31"/>
      <c r="E161" s="32"/>
      <c r="G161" s="31"/>
      <c r="I161" s="31"/>
      <c r="J161" s="138" t="s">
        <v>305</v>
      </c>
      <c r="K161" s="138"/>
      <c r="L161" s="138"/>
      <c r="M161" s="33"/>
      <c r="N161" s="35"/>
      <c r="O161" s="35"/>
      <c r="P161" s="128" t="s">
        <v>139</v>
      </c>
      <c r="Q161" s="128"/>
      <c r="R161" s="128"/>
    </row>
  </sheetData>
  <mergeCells count="18">
    <mergeCell ref="P156:R156"/>
    <mergeCell ref="P160:R160"/>
    <mergeCell ref="P161:R161"/>
    <mergeCell ref="A156:C156"/>
    <mergeCell ref="A160:C160"/>
    <mergeCell ref="A161:C161"/>
    <mergeCell ref="J156:L156"/>
    <mergeCell ref="J160:L160"/>
    <mergeCell ref="J161:L161"/>
    <mergeCell ref="A13:C13"/>
    <mergeCell ref="E13:H13"/>
    <mergeCell ref="A114:C114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2" verticalDpi="300" r:id="rId1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  <rowBreaks count="1" manualBreakCount="1">
    <brk id="95" max="1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65"/>
  <sheetViews>
    <sheetView view="pageBreakPreview" zoomScaleNormal="85" zoomScaleSheetLayoutView="100" workbookViewId="0">
      <pane xSplit="1" ySplit="14" topLeftCell="B53" activePane="bottomRight" state="frozen"/>
      <selection pane="topRight" activeCell="D1" sqref="D1"/>
      <selection pane="bottomLeft" activeCell="A16" sqref="A16"/>
      <selection pane="bottomRight" activeCell="J58" sqref="J58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4.886718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130" t="s">
        <v>111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19" ht="15.75" customHeight="1" x14ac:dyDescent="0.2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221</v>
      </c>
      <c r="H4" s="3"/>
      <c r="I4" s="3"/>
      <c r="R4" s="79">
        <v>1111</v>
      </c>
    </row>
    <row r="5" spans="1:19" ht="15" customHeight="1" x14ac:dyDescent="0.2">
      <c r="A5" s="5" t="s">
        <v>119</v>
      </c>
      <c r="B5" s="2" t="s">
        <v>113</v>
      </c>
      <c r="C5" s="5" t="s">
        <v>115</v>
      </c>
    </row>
    <row r="6" spans="1:19" ht="15" customHeight="1" x14ac:dyDescent="0.2">
      <c r="A6" s="5" t="s">
        <v>120</v>
      </c>
      <c r="B6" s="2" t="s">
        <v>113</v>
      </c>
      <c r="C6" s="5" t="s">
        <v>159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134" t="s">
        <v>122</v>
      </c>
      <c r="M9" s="134"/>
      <c r="N9" s="134"/>
      <c r="O9" s="134"/>
      <c r="P9" s="134"/>
      <c r="Q9" s="65"/>
    </row>
    <row r="10" spans="1:19" ht="15" customHeight="1" x14ac:dyDescent="0.2">
      <c r="H10" s="8"/>
      <c r="I10" s="8"/>
      <c r="J10" s="8" t="s">
        <v>303</v>
      </c>
      <c r="K10" s="8"/>
      <c r="L10" s="62" t="s">
        <v>123</v>
      </c>
      <c r="M10" s="62"/>
      <c r="N10" s="62" t="s">
        <v>125</v>
      </c>
      <c r="O10" s="62"/>
      <c r="P10" s="136" t="s">
        <v>127</v>
      </c>
      <c r="Q10" s="45"/>
      <c r="R10" s="104" t="s">
        <v>132</v>
      </c>
    </row>
    <row r="11" spans="1:19" ht="15" customHeight="1" x14ac:dyDescent="0.2">
      <c r="A11" s="132" t="s">
        <v>186</v>
      </c>
      <c r="B11" s="132"/>
      <c r="C11" s="132"/>
      <c r="D11" s="9"/>
      <c r="E11" s="132" t="s">
        <v>112</v>
      </c>
      <c r="F11" s="132"/>
      <c r="G11" s="132"/>
      <c r="H11" s="132"/>
      <c r="I11" s="8"/>
      <c r="J11" s="99" t="s">
        <v>298</v>
      </c>
      <c r="K11" s="44"/>
      <c r="L11" s="44" t="s">
        <v>304</v>
      </c>
      <c r="M11" s="44"/>
      <c r="N11" s="44" t="s">
        <v>304</v>
      </c>
      <c r="O11" s="44"/>
      <c r="P11" s="137"/>
      <c r="Q11" s="45"/>
      <c r="R11" s="44">
        <v>2018</v>
      </c>
    </row>
    <row r="12" spans="1:19" ht="15" customHeight="1" x14ac:dyDescent="0.2">
      <c r="A12" s="97"/>
      <c r="B12" s="97"/>
      <c r="C12" s="97"/>
      <c r="D12" s="9"/>
      <c r="E12" s="97"/>
      <c r="F12" s="97"/>
      <c r="G12" s="97"/>
      <c r="H12" s="97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37"/>
      <c r="Q12" s="45"/>
      <c r="R12" s="30" t="s">
        <v>2</v>
      </c>
    </row>
    <row r="13" spans="1:19" ht="15" customHeight="1" x14ac:dyDescent="0.2">
      <c r="A13" s="133" t="s">
        <v>3</v>
      </c>
      <c r="B13" s="133"/>
      <c r="C13" s="133"/>
      <c r="D13" s="7"/>
      <c r="E13" s="135" t="s">
        <v>4</v>
      </c>
      <c r="F13" s="135"/>
      <c r="G13" s="135"/>
      <c r="H13" s="135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188</v>
      </c>
      <c r="B15" s="12"/>
      <c r="C15" s="12"/>
    </row>
    <row r="16" spans="1:19" s="7" customFormat="1" ht="12.75" customHeight="1" x14ac:dyDescent="0.2">
      <c r="A16" s="66" t="s">
        <v>44</v>
      </c>
      <c r="B16" s="40"/>
      <c r="C16" s="40"/>
      <c r="D16" s="14"/>
      <c r="E16" s="14">
        <v>5</v>
      </c>
      <c r="F16" s="15" t="s">
        <v>12</v>
      </c>
      <c r="G16" s="14" t="s">
        <v>29</v>
      </c>
      <c r="H16" s="14" t="s">
        <v>45</v>
      </c>
      <c r="J16" s="7">
        <v>31085.97</v>
      </c>
    </row>
    <row r="17" spans="1:18" s="7" customFormat="1" ht="12.75" customHeight="1" x14ac:dyDescent="0.2">
      <c r="A17" s="66" t="s">
        <v>159</v>
      </c>
      <c r="B17" s="40"/>
      <c r="C17" s="40"/>
      <c r="E17" s="14">
        <v>5</v>
      </c>
      <c r="F17" s="15" t="s">
        <v>12</v>
      </c>
      <c r="G17" s="14" t="s">
        <v>70</v>
      </c>
      <c r="H17" s="14" t="s">
        <v>10</v>
      </c>
      <c r="J17" s="7">
        <v>128811.17</v>
      </c>
      <c r="L17" s="7">
        <v>3520</v>
      </c>
      <c r="N17" s="7">
        <f>P17-L17</f>
        <v>191480</v>
      </c>
      <c r="P17" s="7">
        <v>195000</v>
      </c>
      <c r="R17" s="7">
        <v>195000</v>
      </c>
    </row>
    <row r="18" spans="1:18" s="7" customFormat="1" ht="12.75" customHeight="1" x14ac:dyDescent="0.2">
      <c r="A18" s="66"/>
      <c r="B18" s="40"/>
      <c r="C18" s="40"/>
      <c r="E18" s="14"/>
      <c r="F18" s="15"/>
      <c r="G18" s="14"/>
      <c r="H18" s="14"/>
    </row>
    <row r="19" spans="1:18" s="7" customFormat="1" ht="18.95" customHeight="1" x14ac:dyDescent="0.2">
      <c r="A19" s="129" t="s">
        <v>191</v>
      </c>
      <c r="B19" s="129"/>
      <c r="C19" s="129"/>
      <c r="J19" s="22">
        <f>SUM(J16:J18)</f>
        <v>159897.14000000001</v>
      </c>
      <c r="K19" s="18"/>
      <c r="L19" s="22">
        <f>SUM(L17:L17)</f>
        <v>3520</v>
      </c>
      <c r="N19" s="22">
        <f>SUM(N17:N17)</f>
        <v>191480</v>
      </c>
      <c r="P19" s="22">
        <f>SUM(P17:P17)</f>
        <v>195000</v>
      </c>
      <c r="R19" s="22">
        <f>SUM(R17:R17)</f>
        <v>195000</v>
      </c>
    </row>
    <row r="20" spans="1:18" s="7" customFormat="1" ht="6" customHeight="1" x14ac:dyDescent="0.2">
      <c r="A20" s="20"/>
      <c r="B20" s="20"/>
      <c r="C20" s="20"/>
      <c r="J20" s="18"/>
      <c r="K20" s="18"/>
    </row>
    <row r="21" spans="1:18" s="7" customFormat="1" ht="12" hidden="1" customHeight="1" x14ac:dyDescent="0.2">
      <c r="A21" s="69" t="s">
        <v>189</v>
      </c>
    </row>
    <row r="22" spans="1:18" s="7" customFormat="1" ht="12" hidden="1" customHeight="1" x14ac:dyDescent="0.2">
      <c r="A22" s="66" t="s">
        <v>109</v>
      </c>
      <c r="E22" s="14">
        <v>5</v>
      </c>
      <c r="F22" s="15" t="s">
        <v>29</v>
      </c>
      <c r="G22" s="14" t="s">
        <v>7</v>
      </c>
      <c r="H22" s="14" t="s">
        <v>17</v>
      </c>
    </row>
    <row r="23" spans="1:18" s="7" customFormat="1" ht="12" hidden="1" customHeight="1" x14ac:dyDescent="0.2">
      <c r="A23" s="66" t="s">
        <v>180</v>
      </c>
      <c r="E23" s="14">
        <v>5</v>
      </c>
      <c r="F23" s="15" t="s">
        <v>29</v>
      </c>
      <c r="G23" s="14" t="s">
        <v>7</v>
      </c>
      <c r="H23" s="14" t="s">
        <v>64</v>
      </c>
    </row>
    <row r="24" spans="1:18" s="7" customFormat="1" ht="12" hidden="1" customHeight="1" x14ac:dyDescent="0.2">
      <c r="A24" s="66" t="s">
        <v>181</v>
      </c>
      <c r="E24" s="14">
        <v>5</v>
      </c>
      <c r="F24" s="15" t="s">
        <v>29</v>
      </c>
      <c r="G24" s="14" t="s">
        <v>7</v>
      </c>
      <c r="H24" s="16" t="s">
        <v>49</v>
      </c>
    </row>
    <row r="25" spans="1:18" s="7" customFormat="1" ht="12" hidden="1" customHeight="1" x14ac:dyDescent="0.2">
      <c r="A25" s="66" t="s">
        <v>181</v>
      </c>
      <c r="E25" s="14">
        <v>5</v>
      </c>
      <c r="F25" s="15" t="s">
        <v>29</v>
      </c>
      <c r="G25" s="14" t="s">
        <v>7</v>
      </c>
      <c r="H25" s="16" t="s">
        <v>49</v>
      </c>
    </row>
    <row r="26" spans="1:18" s="7" customFormat="1" ht="12" hidden="1" customHeight="1" x14ac:dyDescent="0.2">
      <c r="A26" s="66" t="s">
        <v>182</v>
      </c>
      <c r="E26" s="14">
        <v>5</v>
      </c>
      <c r="F26" s="15" t="s">
        <v>29</v>
      </c>
      <c r="G26" s="14" t="s">
        <v>7</v>
      </c>
      <c r="H26" s="14" t="s">
        <v>10</v>
      </c>
    </row>
    <row r="27" spans="1:18" s="7" customFormat="1" ht="12" hidden="1" customHeight="1" x14ac:dyDescent="0.2">
      <c r="A27" s="66" t="s">
        <v>181</v>
      </c>
      <c r="E27" s="14">
        <v>5</v>
      </c>
      <c r="F27" s="15" t="s">
        <v>29</v>
      </c>
      <c r="G27" s="14" t="s">
        <v>7</v>
      </c>
      <c r="H27" s="16" t="s">
        <v>49</v>
      </c>
    </row>
    <row r="28" spans="1:18" s="7" customFormat="1" ht="12" hidden="1" customHeight="1" x14ac:dyDescent="0.2">
      <c r="A28" s="66" t="s">
        <v>183</v>
      </c>
      <c r="E28" s="14">
        <v>5</v>
      </c>
      <c r="F28" s="15" t="s">
        <v>29</v>
      </c>
      <c r="G28" s="14" t="s">
        <v>7</v>
      </c>
      <c r="H28" s="14" t="s">
        <v>8</v>
      </c>
    </row>
    <row r="29" spans="1:18" s="7" customFormat="1" ht="12" hidden="1" customHeight="1" x14ac:dyDescent="0.2">
      <c r="A29" s="66" t="s">
        <v>184</v>
      </c>
      <c r="E29" s="14">
        <v>5</v>
      </c>
      <c r="F29" s="15" t="s">
        <v>29</v>
      </c>
      <c r="G29" s="14" t="s">
        <v>7</v>
      </c>
      <c r="H29" s="14" t="s">
        <v>15</v>
      </c>
    </row>
    <row r="30" spans="1:18" s="7" customFormat="1" ht="18.95" hidden="1" customHeight="1" x14ac:dyDescent="0.2">
      <c r="A30" s="63" t="s">
        <v>185</v>
      </c>
      <c r="J30" s="64">
        <f>SUM(J22:J29)</f>
        <v>0</v>
      </c>
      <c r="K30" s="27"/>
      <c r="L30" s="64">
        <f>SUM(L22:L29)</f>
        <v>0</v>
      </c>
      <c r="M30" s="27"/>
      <c r="N30" s="64">
        <f>SUM(N22:N29)</f>
        <v>0</v>
      </c>
      <c r="O30" s="27"/>
      <c r="P30" s="64">
        <f>SUM(P22:P29)</f>
        <v>0</v>
      </c>
      <c r="Q30" s="27"/>
      <c r="R30" s="64">
        <f>SUM(R22:R29)</f>
        <v>0</v>
      </c>
    </row>
    <row r="31" spans="1:18" s="7" customFormat="1" ht="6" hidden="1" customHeight="1" x14ac:dyDescent="0.2"/>
    <row r="32" spans="1:18" s="7" customFormat="1" ht="12.75" customHeight="1" x14ac:dyDescent="0.2">
      <c r="A32" s="68" t="s">
        <v>190</v>
      </c>
      <c r="B32" s="11"/>
      <c r="C32" s="11"/>
    </row>
    <row r="33" spans="1:16" s="7" customFormat="1" ht="12.75" customHeight="1" x14ac:dyDescent="0.2">
      <c r="A33" s="71" t="s">
        <v>91</v>
      </c>
      <c r="B33" s="25"/>
      <c r="C33" s="25"/>
    </row>
    <row r="34" spans="1:16" s="7" customFormat="1" ht="12.75" hidden="1" customHeight="1" x14ac:dyDescent="0.2">
      <c r="A34" s="66" t="s">
        <v>92</v>
      </c>
      <c r="B34" s="40"/>
      <c r="C34" s="40"/>
      <c r="E34" s="14">
        <v>1</v>
      </c>
      <c r="F34" s="15" t="s">
        <v>93</v>
      </c>
      <c r="G34" s="14" t="s">
        <v>7</v>
      </c>
      <c r="H34" s="14" t="s">
        <v>8</v>
      </c>
    </row>
    <row r="35" spans="1:16" s="7" customFormat="1" ht="12.75" hidden="1" customHeight="1" x14ac:dyDescent="0.2">
      <c r="A35" s="66" t="s">
        <v>94</v>
      </c>
      <c r="B35" s="40"/>
      <c r="C35" s="40"/>
      <c r="E35" s="14">
        <v>1</v>
      </c>
      <c r="F35" s="15" t="s">
        <v>93</v>
      </c>
      <c r="G35" s="14" t="s">
        <v>34</v>
      </c>
      <c r="H35" s="14" t="s">
        <v>8</v>
      </c>
    </row>
    <row r="36" spans="1:16" s="7" customFormat="1" ht="12.75" hidden="1" customHeight="1" x14ac:dyDescent="0.2">
      <c r="A36" s="66" t="s">
        <v>95</v>
      </c>
      <c r="B36" s="42"/>
      <c r="C36" s="42"/>
      <c r="E36" s="14">
        <v>1</v>
      </c>
      <c r="F36" s="15" t="s">
        <v>93</v>
      </c>
      <c r="G36" s="14" t="s">
        <v>34</v>
      </c>
      <c r="H36" s="14" t="s">
        <v>49</v>
      </c>
    </row>
    <row r="37" spans="1:16" s="7" customFormat="1" ht="12.75" customHeight="1" x14ac:dyDescent="0.2">
      <c r="A37" s="66" t="s">
        <v>96</v>
      </c>
      <c r="B37" s="42"/>
      <c r="C37" s="42"/>
      <c r="D37" s="15"/>
      <c r="E37" s="14">
        <v>1</v>
      </c>
      <c r="F37" s="15" t="s">
        <v>93</v>
      </c>
      <c r="G37" s="14" t="s">
        <v>54</v>
      </c>
      <c r="H37" s="14" t="s">
        <v>10</v>
      </c>
      <c r="N37" s="7">
        <f>P37-L37</f>
        <v>74850</v>
      </c>
      <c r="P37" s="7">
        <v>74850</v>
      </c>
    </row>
    <row r="38" spans="1:16" s="7" customFormat="1" ht="12.75" hidden="1" customHeight="1" x14ac:dyDescent="0.2">
      <c r="A38" s="66" t="s">
        <v>97</v>
      </c>
      <c r="B38" s="40"/>
      <c r="C38" s="40"/>
      <c r="E38" s="14">
        <v>1</v>
      </c>
      <c r="F38" s="15" t="s">
        <v>93</v>
      </c>
      <c r="G38" s="14" t="s">
        <v>93</v>
      </c>
      <c r="H38" s="14" t="s">
        <v>8</v>
      </c>
      <c r="N38" s="7">
        <f>P38-L38</f>
        <v>0</v>
      </c>
    </row>
    <row r="39" spans="1:16" s="7" customFormat="1" ht="12.75" customHeight="1" x14ac:dyDescent="0.2">
      <c r="A39" s="66" t="s">
        <v>98</v>
      </c>
      <c r="B39" s="42"/>
      <c r="C39" s="42"/>
      <c r="E39" s="14">
        <v>1</v>
      </c>
      <c r="F39" s="15" t="s">
        <v>93</v>
      </c>
      <c r="G39" s="14" t="s">
        <v>54</v>
      </c>
      <c r="H39" s="14" t="s">
        <v>15</v>
      </c>
      <c r="N39" s="7">
        <f>P39-L39</f>
        <v>65000</v>
      </c>
      <c r="P39" s="7">
        <v>65000</v>
      </c>
    </row>
    <row r="40" spans="1:16" s="7" customFormat="1" ht="12.75" hidden="1" customHeight="1" x14ac:dyDescent="0.2">
      <c r="A40" s="66" t="s">
        <v>99</v>
      </c>
      <c r="B40" s="42"/>
      <c r="C40" s="42"/>
      <c r="D40" s="15"/>
      <c r="E40" s="14">
        <v>1</v>
      </c>
      <c r="F40" s="15" t="s">
        <v>93</v>
      </c>
      <c r="G40" s="14" t="s">
        <v>93</v>
      </c>
      <c r="H40" s="14" t="s">
        <v>10</v>
      </c>
    </row>
    <row r="41" spans="1:16" s="7" customFormat="1" ht="12.75" hidden="1" customHeight="1" x14ac:dyDescent="0.2">
      <c r="A41" s="66" t="s">
        <v>100</v>
      </c>
      <c r="B41" s="40"/>
      <c r="C41" s="40"/>
      <c r="E41" s="14">
        <v>1</v>
      </c>
      <c r="F41" s="15" t="s">
        <v>93</v>
      </c>
      <c r="G41" s="14" t="s">
        <v>54</v>
      </c>
      <c r="H41" s="14" t="s">
        <v>19</v>
      </c>
    </row>
    <row r="42" spans="1:16" s="7" customFormat="1" ht="12.75" hidden="1" customHeight="1" x14ac:dyDescent="0.2">
      <c r="A42" s="66" t="s">
        <v>175</v>
      </c>
      <c r="B42" s="40"/>
      <c r="C42" s="40"/>
      <c r="E42" s="14">
        <v>1</v>
      </c>
      <c r="F42" s="15" t="s">
        <v>93</v>
      </c>
      <c r="G42" s="14" t="s">
        <v>54</v>
      </c>
      <c r="H42" s="14" t="s">
        <v>82</v>
      </c>
    </row>
    <row r="43" spans="1:16" s="7" customFormat="1" ht="12.75" hidden="1" customHeight="1" x14ac:dyDescent="0.2">
      <c r="A43" s="66" t="s">
        <v>176</v>
      </c>
      <c r="B43" s="40"/>
      <c r="C43" s="40"/>
      <c r="E43" s="14">
        <v>1</v>
      </c>
      <c r="F43" s="15" t="s">
        <v>93</v>
      </c>
      <c r="G43" s="14" t="s">
        <v>54</v>
      </c>
      <c r="H43" s="14" t="s">
        <v>45</v>
      </c>
    </row>
    <row r="44" spans="1:16" s="7" customFormat="1" ht="12.75" hidden="1" customHeight="1" x14ac:dyDescent="0.2">
      <c r="A44" s="66" t="s">
        <v>177</v>
      </c>
      <c r="B44" s="40"/>
      <c r="C44" s="40"/>
      <c r="E44" s="14">
        <v>1</v>
      </c>
      <c r="F44" s="15" t="s">
        <v>93</v>
      </c>
      <c r="G44" s="14" t="s">
        <v>54</v>
      </c>
      <c r="H44" s="14" t="s">
        <v>146</v>
      </c>
    </row>
    <row r="45" spans="1:16" s="7" customFormat="1" ht="12.75" hidden="1" customHeight="1" x14ac:dyDescent="0.2">
      <c r="A45" s="66" t="s">
        <v>101</v>
      </c>
      <c r="B45" s="40"/>
      <c r="C45" s="40"/>
      <c r="E45" s="14">
        <v>1</v>
      </c>
      <c r="F45" s="15" t="s">
        <v>93</v>
      </c>
      <c r="G45" s="14" t="s">
        <v>54</v>
      </c>
      <c r="H45" s="14" t="s">
        <v>102</v>
      </c>
    </row>
    <row r="46" spans="1:16" s="7" customFormat="1" ht="12.75" hidden="1" customHeight="1" x14ac:dyDescent="0.2">
      <c r="A46" s="66" t="s">
        <v>103</v>
      </c>
      <c r="B46" s="40"/>
      <c r="C46" s="40"/>
      <c r="E46" s="14">
        <v>1</v>
      </c>
      <c r="F46" s="15" t="s">
        <v>93</v>
      </c>
      <c r="G46" s="14" t="s">
        <v>54</v>
      </c>
      <c r="H46" s="14" t="s">
        <v>24</v>
      </c>
    </row>
    <row r="47" spans="1:16" s="7" customFormat="1" ht="12.75" hidden="1" customHeight="1" x14ac:dyDescent="0.2">
      <c r="A47" s="66" t="s">
        <v>104</v>
      </c>
      <c r="B47" s="40"/>
      <c r="C47" s="40"/>
      <c r="E47" s="14">
        <v>1</v>
      </c>
      <c r="F47" s="15" t="s">
        <v>93</v>
      </c>
      <c r="G47" s="14" t="s">
        <v>54</v>
      </c>
      <c r="H47" s="14" t="s">
        <v>28</v>
      </c>
    </row>
    <row r="48" spans="1:16" s="7" customFormat="1" ht="12.75" hidden="1" customHeight="1" x14ac:dyDescent="0.2">
      <c r="A48" s="66" t="s">
        <v>105</v>
      </c>
      <c r="B48" s="40"/>
      <c r="C48" s="40"/>
      <c r="D48" s="15"/>
      <c r="E48" s="14">
        <v>1</v>
      </c>
      <c r="F48" s="15" t="s">
        <v>93</v>
      </c>
      <c r="G48" s="14" t="s">
        <v>54</v>
      </c>
      <c r="H48" s="16" t="s">
        <v>49</v>
      </c>
    </row>
    <row r="49" spans="1:18" s="7" customFormat="1" ht="12.75" hidden="1" customHeight="1" x14ac:dyDescent="0.2">
      <c r="A49" s="66" t="s">
        <v>106</v>
      </c>
      <c r="B49" s="40"/>
      <c r="C49" s="40"/>
      <c r="D49" s="15"/>
      <c r="E49" s="14">
        <v>1</v>
      </c>
      <c r="F49" s="15" t="s">
        <v>93</v>
      </c>
      <c r="G49" s="14" t="s">
        <v>67</v>
      </c>
      <c r="H49" s="14" t="s">
        <v>8</v>
      </c>
    </row>
    <row r="50" spans="1:18" s="7" customFormat="1" ht="12.75" hidden="1" customHeight="1" x14ac:dyDescent="0.2">
      <c r="A50" s="66" t="s">
        <v>107</v>
      </c>
      <c r="B50" s="40"/>
      <c r="C50" s="40"/>
      <c r="D50" s="15"/>
      <c r="E50" s="14">
        <v>1</v>
      </c>
      <c r="F50" s="15" t="s">
        <v>93</v>
      </c>
      <c r="G50" s="14" t="s">
        <v>59</v>
      </c>
      <c r="H50" s="16" t="s">
        <v>49</v>
      </c>
    </row>
    <row r="51" spans="1:18" s="7" customFormat="1" ht="12.75" hidden="1" customHeight="1" x14ac:dyDescent="0.2">
      <c r="A51" s="66" t="s">
        <v>178</v>
      </c>
      <c r="B51" s="40"/>
      <c r="C51" s="40"/>
      <c r="D51" s="15"/>
      <c r="E51" s="14">
        <v>1</v>
      </c>
      <c r="F51" s="15" t="s">
        <v>93</v>
      </c>
      <c r="G51" s="14" t="s">
        <v>29</v>
      </c>
      <c r="H51" s="14" t="s">
        <v>8</v>
      </c>
    </row>
    <row r="52" spans="1:18" s="7" customFormat="1" ht="12.75" hidden="1" customHeight="1" x14ac:dyDescent="0.2">
      <c r="A52" s="66" t="s">
        <v>179</v>
      </c>
      <c r="B52" s="40"/>
      <c r="C52" s="40"/>
      <c r="D52" s="15"/>
      <c r="E52" s="14">
        <v>1</v>
      </c>
      <c r="F52" s="15" t="s">
        <v>93</v>
      </c>
      <c r="G52" s="14" t="s">
        <v>29</v>
      </c>
      <c r="H52" s="14" t="s">
        <v>45</v>
      </c>
    </row>
    <row r="53" spans="1:18" s="27" customFormat="1" ht="18.95" customHeight="1" x14ac:dyDescent="0.2">
      <c r="A53" s="63" t="s">
        <v>108</v>
      </c>
      <c r="B53" s="26"/>
      <c r="C53" s="26"/>
      <c r="J53" s="21">
        <f>SUM(J34:J52)</f>
        <v>0</v>
      </c>
      <c r="K53" s="23"/>
      <c r="L53" s="21">
        <f>SUM(L34:L48)</f>
        <v>0</v>
      </c>
      <c r="N53" s="21">
        <f>SUM(N34:N48)</f>
        <v>139850</v>
      </c>
      <c r="P53" s="21">
        <f>SUM(P34:P48)</f>
        <v>139850</v>
      </c>
      <c r="R53" s="21">
        <f>SUM(R34:R48)</f>
        <v>0</v>
      </c>
    </row>
    <row r="54" spans="1:18" s="7" customFormat="1" ht="6" customHeight="1" x14ac:dyDescent="0.2"/>
    <row r="55" spans="1:18" s="7" customFormat="1" ht="20.100000000000001" customHeight="1" thickBot="1" x14ac:dyDescent="0.25">
      <c r="A55" s="11" t="s">
        <v>110</v>
      </c>
      <c r="B55" s="28"/>
      <c r="C55" s="28"/>
      <c r="J55" s="29">
        <f>J19+J53</f>
        <v>159897.14000000001</v>
      </c>
      <c r="K55" s="23"/>
      <c r="L55" s="29">
        <f>L19+L53</f>
        <v>3520</v>
      </c>
      <c r="N55" s="29">
        <f>N19+N53</f>
        <v>331330</v>
      </c>
      <c r="P55" s="29">
        <f>P19+P53</f>
        <v>334850</v>
      </c>
      <c r="R55" s="29">
        <f>R19+R53</f>
        <v>195000</v>
      </c>
    </row>
    <row r="56" spans="1:18" s="7" customFormat="1" ht="13.5" thickTop="1" x14ac:dyDescent="0.2">
      <c r="A56" s="31"/>
      <c r="B56" s="31"/>
      <c r="C56" s="31"/>
      <c r="D56" s="34"/>
      <c r="E56" s="31"/>
      <c r="F56" s="31"/>
      <c r="H56" s="35"/>
      <c r="I56" s="35"/>
      <c r="J56" s="35"/>
      <c r="K56" s="35"/>
      <c r="L56" s="35"/>
      <c r="M56" s="35"/>
    </row>
    <row r="57" spans="1:18" s="7" customFormat="1" x14ac:dyDescent="0.2"/>
    <row r="58" spans="1:18" s="7" customFormat="1" x14ac:dyDescent="0.2"/>
    <row r="59" spans="1:18" x14ac:dyDescent="0.2">
      <c r="A59" s="138" t="s">
        <v>133</v>
      </c>
      <c r="B59" s="138"/>
      <c r="C59" s="138"/>
      <c r="D59" s="33"/>
      <c r="E59" s="32"/>
      <c r="G59" s="31"/>
      <c r="I59" s="31"/>
      <c r="J59" s="138" t="s">
        <v>320</v>
      </c>
      <c r="K59" s="138"/>
      <c r="L59" s="138"/>
      <c r="M59" s="47"/>
      <c r="N59" s="49"/>
      <c r="O59" s="49"/>
      <c r="P59" s="48" t="s">
        <v>135</v>
      </c>
    </row>
    <row r="60" spans="1:18" x14ac:dyDescent="0.2">
      <c r="A60" s="50"/>
      <c r="D60" s="33"/>
      <c r="E60" s="51"/>
      <c r="G60" s="31"/>
      <c r="I60" s="31"/>
      <c r="J60" s="30"/>
      <c r="M60" s="30"/>
      <c r="N60" s="36"/>
      <c r="O60" s="36"/>
      <c r="P60" s="51"/>
    </row>
    <row r="61" spans="1:18" x14ac:dyDescent="0.2">
      <c r="A61" s="50"/>
      <c r="D61" s="33"/>
      <c r="E61" s="51"/>
      <c r="G61" s="31"/>
      <c r="I61" s="31"/>
      <c r="J61" s="116"/>
      <c r="M61" s="116"/>
      <c r="N61" s="36"/>
      <c r="O61" s="36"/>
      <c r="P61" s="51"/>
    </row>
    <row r="62" spans="1:18" x14ac:dyDescent="0.2">
      <c r="A62" s="52"/>
      <c r="D62" s="31"/>
      <c r="E62" s="53"/>
      <c r="G62" s="31"/>
      <c r="I62" s="31"/>
      <c r="J62" s="31"/>
      <c r="M62" s="31"/>
      <c r="P62" s="53"/>
    </row>
    <row r="63" spans="1:18" x14ac:dyDescent="0.2">
      <c r="A63" s="139" t="s">
        <v>333</v>
      </c>
      <c r="B63" s="139"/>
      <c r="C63" s="139"/>
      <c r="D63" s="55"/>
      <c r="E63" s="56"/>
      <c r="G63" s="31"/>
      <c r="I63" s="31"/>
      <c r="J63" s="139" t="s">
        <v>319</v>
      </c>
      <c r="K63" s="139"/>
      <c r="L63" s="139"/>
      <c r="M63" s="57"/>
      <c r="N63" s="59"/>
      <c r="O63" s="59"/>
      <c r="P63" s="58" t="s">
        <v>137</v>
      </c>
    </row>
    <row r="64" spans="1:18" x14ac:dyDescent="0.2">
      <c r="A64" s="138" t="s">
        <v>335</v>
      </c>
      <c r="B64" s="138"/>
      <c r="C64" s="138"/>
      <c r="D64" s="31"/>
      <c r="E64" s="32"/>
      <c r="G64" s="31"/>
      <c r="I64" s="31"/>
      <c r="J64" s="138" t="s">
        <v>305</v>
      </c>
      <c r="K64" s="138"/>
      <c r="L64" s="138"/>
      <c r="M64" s="33"/>
      <c r="N64" s="35"/>
      <c r="O64" s="35"/>
      <c r="P64" s="60" t="s">
        <v>139</v>
      </c>
    </row>
    <row r="65" spans="1:3" x14ac:dyDescent="0.2">
      <c r="A65" s="138" t="s">
        <v>334</v>
      </c>
      <c r="B65" s="138"/>
      <c r="C65" s="138"/>
    </row>
  </sheetData>
  <mergeCells count="16">
    <mergeCell ref="A65:C65"/>
    <mergeCell ref="A59:C59"/>
    <mergeCell ref="A63:C63"/>
    <mergeCell ref="A64:C64"/>
    <mergeCell ref="J59:L59"/>
    <mergeCell ref="J63:L63"/>
    <mergeCell ref="J64:L64"/>
    <mergeCell ref="A13:C13"/>
    <mergeCell ref="E13:H13"/>
    <mergeCell ref="A19:C19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2" verticalDpi="300" r:id="rId1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160"/>
  <sheetViews>
    <sheetView view="pageBreakPreview" zoomScaleNormal="85" zoomScaleSheetLayoutView="100" workbookViewId="0">
      <pane xSplit="1" ySplit="14" topLeftCell="B136" activePane="bottomRight" state="frozen"/>
      <selection pane="topRight" activeCell="D1" sqref="D1"/>
      <selection pane="bottomLeft" activeCell="A16" sqref="A16"/>
      <selection pane="bottomRight" activeCell="L32" sqref="L32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4.886718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130" t="s">
        <v>111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19" ht="15.75" customHeight="1" x14ac:dyDescent="0.2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222</v>
      </c>
      <c r="H4" s="3"/>
      <c r="I4" s="3"/>
      <c r="R4" s="79">
        <v>1131</v>
      </c>
    </row>
    <row r="5" spans="1:19" ht="15" customHeight="1" x14ac:dyDescent="0.2">
      <c r="A5" s="5" t="s">
        <v>119</v>
      </c>
      <c r="B5" s="2" t="s">
        <v>113</v>
      </c>
      <c r="C5" s="5" t="s">
        <v>115</v>
      </c>
    </row>
    <row r="6" spans="1:19" ht="15" customHeight="1" x14ac:dyDescent="0.2">
      <c r="A6" s="5" t="s">
        <v>120</v>
      </c>
      <c r="B6" s="2" t="s">
        <v>113</v>
      </c>
      <c r="C6" s="5" t="s">
        <v>158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134" t="s">
        <v>122</v>
      </c>
      <c r="M9" s="134"/>
      <c r="N9" s="134"/>
      <c r="O9" s="134"/>
      <c r="P9" s="134"/>
      <c r="Q9" s="65"/>
    </row>
    <row r="10" spans="1:19" ht="15" customHeight="1" x14ac:dyDescent="0.2">
      <c r="H10" s="8"/>
      <c r="I10" s="8"/>
      <c r="J10" s="8" t="s">
        <v>303</v>
      </c>
      <c r="K10" s="8"/>
      <c r="L10" s="62" t="s">
        <v>123</v>
      </c>
      <c r="M10" s="62"/>
      <c r="N10" s="62" t="s">
        <v>125</v>
      </c>
      <c r="O10" s="62"/>
      <c r="P10" s="136" t="s">
        <v>127</v>
      </c>
      <c r="Q10" s="45"/>
      <c r="R10" s="104" t="s">
        <v>132</v>
      </c>
    </row>
    <row r="11" spans="1:19" ht="15" customHeight="1" x14ac:dyDescent="0.2">
      <c r="A11" s="132" t="s">
        <v>186</v>
      </c>
      <c r="B11" s="132"/>
      <c r="C11" s="132"/>
      <c r="D11" s="9"/>
      <c r="E11" s="132" t="s">
        <v>112</v>
      </c>
      <c r="F11" s="132"/>
      <c r="G11" s="132"/>
      <c r="H11" s="132"/>
      <c r="I11" s="8"/>
      <c r="J11" s="99" t="s">
        <v>298</v>
      </c>
      <c r="K11" s="44"/>
      <c r="L11" s="44" t="s">
        <v>304</v>
      </c>
      <c r="M11" s="44"/>
      <c r="N11" s="44" t="s">
        <v>304</v>
      </c>
      <c r="O11" s="44"/>
      <c r="P11" s="137"/>
      <c r="Q11" s="45"/>
      <c r="R11" s="44">
        <v>2018</v>
      </c>
    </row>
    <row r="12" spans="1:19" ht="15" customHeight="1" x14ac:dyDescent="0.2">
      <c r="A12" s="97"/>
      <c r="B12" s="97"/>
      <c r="C12" s="97"/>
      <c r="D12" s="9"/>
      <c r="E12" s="97"/>
      <c r="F12" s="97"/>
      <c r="G12" s="97"/>
      <c r="H12" s="97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37"/>
      <c r="Q12" s="45"/>
      <c r="R12" s="30" t="s">
        <v>2</v>
      </c>
    </row>
    <row r="13" spans="1:19" ht="15" customHeight="1" x14ac:dyDescent="0.2">
      <c r="A13" s="133" t="s">
        <v>3</v>
      </c>
      <c r="B13" s="133"/>
      <c r="C13" s="133"/>
      <c r="D13" s="7"/>
      <c r="E13" s="135" t="s">
        <v>4</v>
      </c>
      <c r="F13" s="135"/>
      <c r="G13" s="135"/>
      <c r="H13" s="135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12.75" customHeight="1" x14ac:dyDescent="0.2">
      <c r="A16" s="66" t="s">
        <v>6</v>
      </c>
      <c r="B16" s="40"/>
      <c r="C16" s="40"/>
      <c r="D16" s="14"/>
      <c r="E16" s="14">
        <v>5</v>
      </c>
      <c r="F16" s="15" t="s">
        <v>7</v>
      </c>
      <c r="G16" s="14" t="s">
        <v>7</v>
      </c>
      <c r="H16" s="14" t="s">
        <v>8</v>
      </c>
      <c r="I16" s="14"/>
      <c r="J16" s="13">
        <v>4395829.9000000004</v>
      </c>
      <c r="K16" s="13"/>
      <c r="L16" s="7">
        <v>1965464.79</v>
      </c>
      <c r="N16" s="7">
        <f t="shared" ref="N16:N21" si="0">P16-L16</f>
        <v>4171021.8200000003</v>
      </c>
      <c r="P16" s="7">
        <v>6136486.6100000003</v>
      </c>
      <c r="R16" s="7">
        <v>6387760.5599999996</v>
      </c>
    </row>
    <row r="17" spans="1:18" s="7" customFormat="1" ht="12.75" hidden="1" customHeight="1" x14ac:dyDescent="0.2">
      <c r="A17" s="67" t="s">
        <v>9</v>
      </c>
      <c r="B17" s="41"/>
      <c r="C17" s="41"/>
      <c r="E17" s="38">
        <v>5</v>
      </c>
      <c r="F17" s="37" t="s">
        <v>7</v>
      </c>
      <c r="G17" s="38" t="s">
        <v>7</v>
      </c>
      <c r="H17" s="38" t="s">
        <v>10</v>
      </c>
      <c r="J17" s="39"/>
      <c r="K17" s="39"/>
      <c r="N17" s="7">
        <f t="shared" si="0"/>
        <v>0</v>
      </c>
    </row>
    <row r="18" spans="1:18" s="7" customFormat="1" ht="12.75" customHeight="1" x14ac:dyDescent="0.2">
      <c r="A18" s="66" t="s">
        <v>11</v>
      </c>
      <c r="B18" s="40"/>
      <c r="C18" s="40"/>
      <c r="D18" s="14"/>
      <c r="E18" s="14">
        <v>5</v>
      </c>
      <c r="F18" s="15" t="s">
        <v>7</v>
      </c>
      <c r="G18" s="14" t="s">
        <v>12</v>
      </c>
      <c r="H18" s="14" t="s">
        <v>8</v>
      </c>
      <c r="J18" s="13">
        <v>253899.75</v>
      </c>
      <c r="K18" s="13"/>
      <c r="L18" s="7">
        <v>117000</v>
      </c>
      <c r="N18" s="7">
        <f t="shared" si="0"/>
        <v>219000</v>
      </c>
      <c r="P18" s="7">
        <v>336000</v>
      </c>
      <c r="R18" s="7">
        <v>336000</v>
      </c>
    </row>
    <row r="19" spans="1:18" s="7" customFormat="1" ht="12.75" customHeight="1" x14ac:dyDescent="0.2">
      <c r="A19" s="66" t="s">
        <v>13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10</v>
      </c>
      <c r="J19" s="13">
        <v>102000</v>
      </c>
      <c r="K19" s="13"/>
      <c r="L19" s="7">
        <v>42500</v>
      </c>
      <c r="N19" s="7">
        <f t="shared" si="0"/>
        <v>149500</v>
      </c>
      <c r="P19" s="7">
        <v>192000</v>
      </c>
      <c r="R19" s="7">
        <v>192000</v>
      </c>
    </row>
    <row r="20" spans="1:18" s="7" customFormat="1" ht="12.75" customHeight="1" x14ac:dyDescent="0.2">
      <c r="A20" s="66" t="s">
        <v>14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15</v>
      </c>
      <c r="J20" s="13">
        <v>102000</v>
      </c>
      <c r="K20" s="13"/>
      <c r="L20" s="7">
        <v>42500</v>
      </c>
      <c r="N20" s="7">
        <f t="shared" si="0"/>
        <v>149500</v>
      </c>
      <c r="P20" s="7">
        <v>192000</v>
      </c>
      <c r="R20" s="7">
        <v>192000</v>
      </c>
    </row>
    <row r="21" spans="1:18" s="7" customFormat="1" ht="12.75" customHeight="1" x14ac:dyDescent="0.2">
      <c r="A21" s="66" t="s">
        <v>16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17</v>
      </c>
      <c r="J21" s="13">
        <v>55000</v>
      </c>
      <c r="K21" s="13"/>
      <c r="L21" s="7">
        <v>50000</v>
      </c>
      <c r="N21" s="7">
        <f t="shared" si="0"/>
        <v>20000</v>
      </c>
      <c r="P21" s="7">
        <v>70000</v>
      </c>
      <c r="R21" s="7">
        <v>70000</v>
      </c>
    </row>
    <row r="22" spans="1:18" s="7" customFormat="1" ht="12.75" hidden="1" customHeight="1" x14ac:dyDescent="0.2">
      <c r="A22" s="66" t="s">
        <v>141</v>
      </c>
      <c r="B22" s="40"/>
      <c r="C22" s="40"/>
      <c r="D22" s="14"/>
      <c r="E22" s="14">
        <v>5</v>
      </c>
      <c r="F22" s="15" t="s">
        <v>7</v>
      </c>
      <c r="G22" s="14" t="s">
        <v>12</v>
      </c>
      <c r="H22" s="14" t="s">
        <v>64</v>
      </c>
      <c r="J22" s="13"/>
      <c r="K22" s="13"/>
    </row>
    <row r="23" spans="1:18" s="7" customFormat="1" ht="12.75" hidden="1" customHeight="1" x14ac:dyDescent="0.2">
      <c r="A23" s="66" t="s">
        <v>143</v>
      </c>
      <c r="B23" s="40"/>
      <c r="C23" s="40"/>
      <c r="E23" s="14">
        <v>5</v>
      </c>
      <c r="F23" s="15" t="s">
        <v>7</v>
      </c>
      <c r="G23" s="14" t="s">
        <v>12</v>
      </c>
      <c r="H23" s="14" t="s">
        <v>45</v>
      </c>
      <c r="J23" s="13"/>
      <c r="K23" s="13"/>
    </row>
    <row r="24" spans="1:18" s="7" customFormat="1" ht="12.75" hidden="1" customHeight="1" x14ac:dyDescent="0.2">
      <c r="A24" s="66" t="s">
        <v>144</v>
      </c>
      <c r="B24" s="40"/>
      <c r="C24" s="40"/>
      <c r="D24" s="14"/>
      <c r="E24" s="14">
        <v>5</v>
      </c>
      <c r="F24" s="15" t="s">
        <v>7</v>
      </c>
      <c r="G24" s="14" t="s">
        <v>12</v>
      </c>
      <c r="H24" s="14" t="s">
        <v>60</v>
      </c>
      <c r="J24" s="13"/>
      <c r="K24" s="13"/>
      <c r="N24" s="7">
        <f t="shared" ref="N24:N36" si="1">P24-L24</f>
        <v>0</v>
      </c>
    </row>
    <row r="25" spans="1:18" s="7" customFormat="1" ht="12.75" hidden="1" customHeight="1" x14ac:dyDescent="0.2">
      <c r="A25" s="66" t="s">
        <v>18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4" t="s">
        <v>19</v>
      </c>
      <c r="J25" s="13"/>
      <c r="K25" s="13"/>
      <c r="N25" s="7">
        <f t="shared" si="1"/>
        <v>0</v>
      </c>
    </row>
    <row r="26" spans="1:18" s="7" customFormat="1" ht="12.75" hidden="1" customHeight="1" x14ac:dyDescent="0.2">
      <c r="A26" s="66" t="s">
        <v>21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4" t="s">
        <v>102</v>
      </c>
      <c r="J26" s="13"/>
      <c r="K26" s="13"/>
      <c r="N26" s="7">
        <f t="shared" si="1"/>
        <v>0</v>
      </c>
    </row>
    <row r="27" spans="1:18" s="7" customFormat="1" ht="12.75" hidden="1" customHeight="1" x14ac:dyDescent="0.2">
      <c r="A27" s="66" t="s">
        <v>22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6" t="s">
        <v>146</v>
      </c>
      <c r="J27" s="13"/>
      <c r="K27" s="13"/>
      <c r="N27" s="7">
        <f t="shared" si="1"/>
        <v>0</v>
      </c>
    </row>
    <row r="28" spans="1:18" s="7" customFormat="1" ht="12.75" hidden="1" customHeight="1" x14ac:dyDescent="0.2">
      <c r="A28" s="66" t="s">
        <v>145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47</v>
      </c>
      <c r="N28" s="7">
        <f t="shared" si="1"/>
        <v>0</v>
      </c>
    </row>
    <row r="29" spans="1:18" s="7" customFormat="1" ht="12.75" hidden="1" customHeight="1" x14ac:dyDescent="0.2">
      <c r="A29" s="66" t="s">
        <v>23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24</v>
      </c>
      <c r="N29" s="7">
        <f t="shared" si="1"/>
        <v>0</v>
      </c>
    </row>
    <row r="30" spans="1:18" s="7" customFormat="1" ht="12.75" customHeight="1" x14ac:dyDescent="0.2">
      <c r="A30" s="66" t="s">
        <v>27</v>
      </c>
      <c r="B30" s="40"/>
      <c r="C30" s="40"/>
      <c r="D30" s="14"/>
      <c r="E30" s="14">
        <v>5</v>
      </c>
      <c r="F30" s="15" t="s">
        <v>7</v>
      </c>
      <c r="G30" s="14" t="s">
        <v>12</v>
      </c>
      <c r="H30" s="16" t="s">
        <v>28</v>
      </c>
      <c r="J30" s="7">
        <v>365249</v>
      </c>
      <c r="L30" s="8"/>
      <c r="N30" s="7">
        <f>P30-L30</f>
        <v>504871</v>
      </c>
      <c r="P30" s="7">
        <v>504871</v>
      </c>
      <c r="R30" s="7">
        <v>532766</v>
      </c>
    </row>
    <row r="31" spans="1:18" s="7" customFormat="1" ht="12.75" customHeight="1" x14ac:dyDescent="0.2">
      <c r="A31" s="66" t="s">
        <v>25</v>
      </c>
      <c r="B31" s="40"/>
      <c r="C31" s="40"/>
      <c r="D31" s="14"/>
      <c r="E31" s="14">
        <v>5</v>
      </c>
      <c r="F31" s="15" t="s">
        <v>7</v>
      </c>
      <c r="G31" s="14" t="s">
        <v>12</v>
      </c>
      <c r="H31" s="16" t="s">
        <v>26</v>
      </c>
      <c r="J31" s="7">
        <v>55000</v>
      </c>
      <c r="L31" s="8"/>
      <c r="N31" s="7">
        <f t="shared" si="1"/>
        <v>70000</v>
      </c>
      <c r="P31" s="7">
        <v>70000</v>
      </c>
      <c r="R31" s="7">
        <v>70000</v>
      </c>
    </row>
    <row r="32" spans="1:18" s="7" customFormat="1" ht="12.75" customHeight="1" x14ac:dyDescent="0.2">
      <c r="A32" s="66" t="s">
        <v>140</v>
      </c>
      <c r="B32" s="40"/>
      <c r="C32" s="40"/>
      <c r="D32" s="14"/>
      <c r="E32" s="14">
        <v>5</v>
      </c>
      <c r="F32" s="15" t="s">
        <v>7</v>
      </c>
      <c r="G32" s="14" t="s">
        <v>12</v>
      </c>
      <c r="H32" s="16" t="s">
        <v>49</v>
      </c>
      <c r="J32" s="13">
        <v>388771</v>
      </c>
      <c r="K32" s="13"/>
      <c r="L32" s="7">
        <v>403661</v>
      </c>
      <c r="N32" s="7">
        <f>P32-L32</f>
        <v>101210</v>
      </c>
      <c r="P32" s="7">
        <v>504871</v>
      </c>
      <c r="R32" s="7">
        <v>532766</v>
      </c>
    </row>
    <row r="33" spans="1:18" s="7" customFormat="1" ht="12.75" customHeight="1" x14ac:dyDescent="0.2">
      <c r="A33" s="66" t="s">
        <v>297</v>
      </c>
      <c r="B33" s="40"/>
      <c r="C33" s="40"/>
      <c r="D33" s="14"/>
      <c r="E33" s="14">
        <v>5</v>
      </c>
      <c r="F33" s="15" t="s">
        <v>7</v>
      </c>
      <c r="G33" s="14" t="s">
        <v>29</v>
      </c>
      <c r="H33" s="14" t="s">
        <v>8</v>
      </c>
      <c r="J33" s="7">
        <v>528563.4</v>
      </c>
      <c r="L33" s="7">
        <v>235855.77</v>
      </c>
      <c r="N33" s="7">
        <f t="shared" si="1"/>
        <v>491158.47</v>
      </c>
      <c r="P33" s="7">
        <v>727014.24</v>
      </c>
      <c r="R33" s="7">
        <v>767183.04</v>
      </c>
    </row>
    <row r="34" spans="1:18" s="7" customFormat="1" ht="12.75" customHeight="1" x14ac:dyDescent="0.2">
      <c r="A34" s="66" t="s">
        <v>30</v>
      </c>
      <c r="B34" s="40"/>
      <c r="C34" s="40"/>
      <c r="D34" s="14"/>
      <c r="E34" s="14">
        <v>5</v>
      </c>
      <c r="F34" s="15" t="s">
        <v>7</v>
      </c>
      <c r="G34" s="14" t="s">
        <v>29</v>
      </c>
      <c r="H34" s="14" t="s">
        <v>10</v>
      </c>
      <c r="J34" s="7">
        <v>12700</v>
      </c>
      <c r="L34" s="7">
        <v>5800</v>
      </c>
      <c r="N34" s="7">
        <f t="shared" si="1"/>
        <v>11000</v>
      </c>
      <c r="P34" s="7">
        <v>16800</v>
      </c>
      <c r="R34" s="7">
        <v>16800</v>
      </c>
    </row>
    <row r="35" spans="1:18" s="7" customFormat="1" ht="12.75" customHeight="1" x14ac:dyDescent="0.2">
      <c r="A35" s="66" t="s">
        <v>31</v>
      </c>
      <c r="B35" s="40"/>
      <c r="C35" s="40"/>
      <c r="D35" s="14"/>
      <c r="E35" s="14">
        <v>5</v>
      </c>
      <c r="F35" s="15" t="s">
        <v>7</v>
      </c>
      <c r="G35" s="14" t="s">
        <v>29</v>
      </c>
      <c r="H35" s="14" t="s">
        <v>15</v>
      </c>
      <c r="J35" s="7">
        <v>40562.5</v>
      </c>
      <c r="L35" s="7">
        <v>18050</v>
      </c>
      <c r="N35" s="7">
        <f t="shared" si="1"/>
        <v>39700</v>
      </c>
      <c r="P35" s="7">
        <v>57750</v>
      </c>
      <c r="R35" s="7">
        <v>55650</v>
      </c>
    </row>
    <row r="36" spans="1:18" s="7" customFormat="1" ht="12.75" customHeight="1" x14ac:dyDescent="0.2">
      <c r="A36" s="66" t="s">
        <v>32</v>
      </c>
      <c r="B36" s="40"/>
      <c r="C36" s="40"/>
      <c r="D36" s="14"/>
      <c r="E36" s="14">
        <v>5</v>
      </c>
      <c r="F36" s="15" t="s">
        <v>7</v>
      </c>
      <c r="G36" s="14" t="s">
        <v>29</v>
      </c>
      <c r="H36" s="14" t="s">
        <v>17</v>
      </c>
      <c r="J36" s="7">
        <v>12745.95</v>
      </c>
      <c r="L36" s="7">
        <v>5866.27</v>
      </c>
      <c r="N36" s="7">
        <f t="shared" si="1"/>
        <v>10931.45</v>
      </c>
      <c r="P36" s="7">
        <v>16797.72</v>
      </c>
      <c r="R36" s="7">
        <v>16797.72</v>
      </c>
    </row>
    <row r="37" spans="1:18" s="7" customFormat="1" ht="12.75" hidden="1" customHeight="1" x14ac:dyDescent="0.2">
      <c r="A37" s="66" t="s">
        <v>147</v>
      </c>
      <c r="B37" s="40"/>
      <c r="C37" s="40"/>
      <c r="D37" s="14"/>
      <c r="E37" s="14">
        <v>5</v>
      </c>
      <c r="F37" s="15" t="s">
        <v>7</v>
      </c>
      <c r="G37" s="14" t="s">
        <v>34</v>
      </c>
      <c r="H37" s="14" t="s">
        <v>8</v>
      </c>
    </row>
    <row r="38" spans="1:18" s="7" customFormat="1" ht="12.75" hidden="1" customHeight="1" x14ac:dyDescent="0.2">
      <c r="A38" s="66" t="s">
        <v>148</v>
      </c>
      <c r="B38" s="40"/>
      <c r="C38" s="40"/>
      <c r="D38" s="14"/>
      <c r="E38" s="14">
        <v>5</v>
      </c>
      <c r="F38" s="15" t="s">
        <v>7</v>
      </c>
      <c r="G38" s="14" t="s">
        <v>34</v>
      </c>
      <c r="H38" s="14" t="s">
        <v>10</v>
      </c>
    </row>
    <row r="39" spans="1:18" s="7" customFormat="1" ht="12.75" customHeight="1" x14ac:dyDescent="0.2">
      <c r="A39" s="66" t="s">
        <v>33</v>
      </c>
      <c r="B39" s="40"/>
      <c r="C39" s="40"/>
      <c r="D39" s="14"/>
      <c r="E39" s="14">
        <v>5</v>
      </c>
      <c r="F39" s="15" t="s">
        <v>7</v>
      </c>
      <c r="G39" s="14" t="s">
        <v>34</v>
      </c>
      <c r="H39" s="14" t="s">
        <v>15</v>
      </c>
      <c r="R39" s="7">
        <v>76224.990000000005</v>
      </c>
    </row>
    <row r="40" spans="1:18" s="7" customFormat="1" ht="12.75" customHeight="1" x14ac:dyDescent="0.2">
      <c r="A40" s="66" t="s">
        <v>35</v>
      </c>
      <c r="B40" s="40"/>
      <c r="C40" s="40"/>
      <c r="D40" s="14"/>
      <c r="E40" s="14">
        <v>5</v>
      </c>
      <c r="F40" s="15" t="s">
        <v>7</v>
      </c>
      <c r="G40" s="14" t="s">
        <v>34</v>
      </c>
      <c r="H40" s="14" t="s">
        <v>49</v>
      </c>
      <c r="J40" s="7">
        <v>101257.28</v>
      </c>
      <c r="L40" s="8"/>
      <c r="N40" s="7">
        <f>P40-L40</f>
        <v>70000</v>
      </c>
      <c r="P40" s="7">
        <v>70000</v>
      </c>
      <c r="R40" s="7">
        <v>70000</v>
      </c>
    </row>
    <row r="41" spans="1:18" s="7" customFormat="1" ht="12.75" hidden="1" customHeight="1" x14ac:dyDescent="0.2">
      <c r="A41" s="66" t="s">
        <v>149</v>
      </c>
      <c r="B41" s="40"/>
      <c r="C41" s="40"/>
      <c r="D41" s="14"/>
      <c r="E41" s="14">
        <v>5</v>
      </c>
      <c r="F41" s="15" t="s">
        <v>7</v>
      </c>
      <c r="G41" s="14" t="s">
        <v>29</v>
      </c>
      <c r="H41" s="14" t="s">
        <v>64</v>
      </c>
    </row>
    <row r="42" spans="1:18" s="7" customFormat="1" ht="18.95" customHeight="1" x14ac:dyDescent="0.2">
      <c r="A42" s="63" t="s">
        <v>36</v>
      </c>
      <c r="B42" s="26"/>
      <c r="C42" s="26"/>
      <c r="J42" s="22">
        <f>SUM(J16:J41)</f>
        <v>6413578.7800000012</v>
      </c>
      <c r="K42" s="18"/>
      <c r="L42" s="22">
        <f>SUM(L16:L41)</f>
        <v>2886697.83</v>
      </c>
      <c r="N42" s="22">
        <f>SUM(N16:N41)</f>
        <v>6007892.7400000002</v>
      </c>
      <c r="P42" s="22">
        <f>SUM(P16:P41)</f>
        <v>8894590.5700000003</v>
      </c>
      <c r="R42" s="22">
        <f>SUM(R16:R41)</f>
        <v>9315948.3100000005</v>
      </c>
    </row>
    <row r="43" spans="1:18" s="7" customFormat="1" ht="6" customHeight="1" x14ac:dyDescent="0.2">
      <c r="A43" s="17"/>
      <c r="B43" s="17"/>
      <c r="C43" s="17"/>
      <c r="J43" s="18"/>
      <c r="K43" s="18"/>
    </row>
    <row r="44" spans="1:18" s="7" customFormat="1" ht="12.75" customHeight="1" x14ac:dyDescent="0.2">
      <c r="A44" s="68" t="s">
        <v>188</v>
      </c>
      <c r="B44" s="12"/>
      <c r="C44" s="12"/>
    </row>
    <row r="45" spans="1:18" s="7" customFormat="1" ht="12.75" customHeight="1" x14ac:dyDescent="0.2">
      <c r="A45" s="66" t="s">
        <v>37</v>
      </c>
      <c r="B45" s="40"/>
      <c r="C45" s="40"/>
      <c r="D45" s="14"/>
      <c r="E45" s="14">
        <v>5</v>
      </c>
      <c r="F45" s="15" t="s">
        <v>12</v>
      </c>
      <c r="G45" s="14" t="s">
        <v>7</v>
      </c>
      <c r="H45" s="14" t="s">
        <v>8</v>
      </c>
      <c r="J45" s="8"/>
      <c r="N45" s="7">
        <f t="shared" ref="N45:N76" si="2">P45-L45</f>
        <v>33600</v>
      </c>
      <c r="P45" s="7">
        <v>33600</v>
      </c>
      <c r="R45" s="7">
        <v>45000</v>
      </c>
    </row>
    <row r="46" spans="1:18" s="7" customFormat="1" ht="12.75" hidden="1" customHeight="1" x14ac:dyDescent="0.2">
      <c r="A46" s="66" t="s">
        <v>38</v>
      </c>
      <c r="B46" s="40"/>
      <c r="C46" s="40"/>
      <c r="E46" s="14">
        <v>5</v>
      </c>
      <c r="F46" s="15" t="s">
        <v>12</v>
      </c>
      <c r="G46" s="14" t="s">
        <v>7</v>
      </c>
      <c r="H46" s="14" t="s">
        <v>10</v>
      </c>
      <c r="N46" s="7">
        <f t="shared" si="2"/>
        <v>0</v>
      </c>
    </row>
    <row r="47" spans="1:18" s="7" customFormat="1" ht="12.75" customHeight="1" x14ac:dyDescent="0.2">
      <c r="A47" s="66" t="s">
        <v>39</v>
      </c>
      <c r="B47" s="40"/>
      <c r="C47" s="40"/>
      <c r="E47" s="14">
        <v>5</v>
      </c>
      <c r="F47" s="15" t="s">
        <v>12</v>
      </c>
      <c r="G47" s="14" t="s">
        <v>12</v>
      </c>
      <c r="H47" s="14" t="s">
        <v>8</v>
      </c>
      <c r="J47" s="7">
        <v>6500</v>
      </c>
      <c r="N47" s="7">
        <f t="shared" si="2"/>
        <v>45000</v>
      </c>
      <c r="P47" s="7">
        <v>45000</v>
      </c>
      <c r="R47" s="7">
        <v>55000</v>
      </c>
    </row>
    <row r="48" spans="1:18" s="7" customFormat="1" ht="12.75" hidden="1" customHeight="1" x14ac:dyDescent="0.2">
      <c r="A48" s="66" t="s">
        <v>142</v>
      </c>
      <c r="B48" s="40"/>
      <c r="C48" s="40"/>
      <c r="D48" s="14"/>
      <c r="E48" s="14">
        <v>5</v>
      </c>
      <c r="F48" s="15" t="s">
        <v>12</v>
      </c>
      <c r="G48" s="14" t="s">
        <v>12</v>
      </c>
      <c r="H48" s="14" t="s">
        <v>10</v>
      </c>
      <c r="N48" s="7">
        <f t="shared" si="2"/>
        <v>0</v>
      </c>
    </row>
    <row r="49" spans="1:14" s="7" customFormat="1" ht="12.75" customHeight="1" x14ac:dyDescent="0.2">
      <c r="A49" s="66" t="s">
        <v>40</v>
      </c>
      <c r="B49" s="40"/>
      <c r="C49" s="40"/>
      <c r="D49" s="14"/>
      <c r="E49" s="14">
        <v>5</v>
      </c>
      <c r="F49" s="15" t="s">
        <v>12</v>
      </c>
      <c r="G49" s="14" t="s">
        <v>29</v>
      </c>
      <c r="H49" s="14" t="s">
        <v>8</v>
      </c>
      <c r="J49" s="7">
        <v>22956.71</v>
      </c>
    </row>
    <row r="50" spans="1:14" s="7" customFormat="1" ht="12.75" hidden="1" customHeight="1" x14ac:dyDescent="0.2">
      <c r="A50" s="66" t="s">
        <v>41</v>
      </c>
      <c r="B50" s="40"/>
      <c r="C50" s="40"/>
      <c r="D50" s="14"/>
      <c r="E50" s="14">
        <v>5</v>
      </c>
      <c r="F50" s="15" t="s">
        <v>12</v>
      </c>
      <c r="G50" s="14" t="s">
        <v>29</v>
      </c>
      <c r="H50" s="14" t="s">
        <v>10</v>
      </c>
      <c r="N50" s="7">
        <f t="shared" si="2"/>
        <v>0</v>
      </c>
    </row>
    <row r="51" spans="1:14" s="7" customFormat="1" ht="12.75" hidden="1" customHeight="1" x14ac:dyDescent="0.2">
      <c r="A51" s="66" t="s">
        <v>42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17</v>
      </c>
      <c r="N51" s="7">
        <f t="shared" si="2"/>
        <v>0</v>
      </c>
    </row>
    <row r="52" spans="1:14" s="7" customFormat="1" ht="12.75" hidden="1" customHeight="1" x14ac:dyDescent="0.2">
      <c r="A52" s="66" t="s">
        <v>43</v>
      </c>
      <c r="B52" s="40"/>
      <c r="C52" s="40"/>
      <c r="D52" s="14"/>
      <c r="E52" s="14">
        <v>5</v>
      </c>
      <c r="F52" s="15" t="s">
        <v>12</v>
      </c>
      <c r="G52" s="14" t="s">
        <v>29</v>
      </c>
      <c r="H52" s="14" t="s">
        <v>64</v>
      </c>
      <c r="N52" s="7">
        <f t="shared" si="2"/>
        <v>0</v>
      </c>
    </row>
    <row r="53" spans="1:14" s="7" customFormat="1" ht="12.75" hidden="1" customHeight="1" x14ac:dyDescent="0.2">
      <c r="A53" s="66" t="s">
        <v>88</v>
      </c>
      <c r="B53" s="40"/>
      <c r="C53" s="40"/>
      <c r="E53" s="14">
        <v>5</v>
      </c>
      <c r="F53" s="15" t="s">
        <v>12</v>
      </c>
      <c r="G53" s="14" t="s">
        <v>29</v>
      </c>
      <c r="H53" s="14" t="s">
        <v>60</v>
      </c>
      <c r="N53" s="7">
        <f t="shared" si="2"/>
        <v>0</v>
      </c>
    </row>
    <row r="54" spans="1:14" s="7" customFormat="1" ht="12.75" hidden="1" customHeight="1" x14ac:dyDescent="0.2">
      <c r="A54" s="66" t="s">
        <v>150</v>
      </c>
      <c r="B54" s="40"/>
      <c r="C54" s="40"/>
      <c r="D54" s="14"/>
      <c r="E54" s="14">
        <v>5</v>
      </c>
      <c r="F54" s="15" t="s">
        <v>12</v>
      </c>
      <c r="G54" s="14" t="s">
        <v>29</v>
      </c>
      <c r="H54" s="14" t="s">
        <v>19</v>
      </c>
      <c r="J54" s="19"/>
      <c r="K54" s="19"/>
      <c r="N54" s="7">
        <f t="shared" si="2"/>
        <v>0</v>
      </c>
    </row>
    <row r="55" spans="1:14" s="7" customFormat="1" ht="12.75" hidden="1" customHeight="1" x14ac:dyDescent="0.2">
      <c r="A55" s="66" t="s">
        <v>151</v>
      </c>
      <c r="B55" s="40"/>
      <c r="C55" s="40"/>
      <c r="D55" s="14"/>
      <c r="E55" s="14">
        <v>5</v>
      </c>
      <c r="F55" s="15" t="s">
        <v>12</v>
      </c>
      <c r="G55" s="14" t="s">
        <v>29</v>
      </c>
      <c r="H55" s="14" t="s">
        <v>82</v>
      </c>
      <c r="J55" s="19"/>
      <c r="K55" s="19"/>
      <c r="N55" s="7">
        <f t="shared" si="2"/>
        <v>0</v>
      </c>
    </row>
    <row r="56" spans="1:14" s="7" customFormat="1" ht="12.75" hidden="1" customHeight="1" x14ac:dyDescent="0.2">
      <c r="A56" s="66" t="s">
        <v>44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4" t="s">
        <v>45</v>
      </c>
      <c r="J56" s="19"/>
      <c r="K56" s="19"/>
      <c r="N56" s="7">
        <f t="shared" si="2"/>
        <v>0</v>
      </c>
    </row>
    <row r="57" spans="1:14" s="7" customFormat="1" ht="12.75" hidden="1" customHeight="1" x14ac:dyDescent="0.2">
      <c r="A57" s="66" t="s">
        <v>152</v>
      </c>
      <c r="B57" s="40"/>
      <c r="C57" s="40"/>
      <c r="D57" s="14"/>
      <c r="E57" s="14">
        <v>5</v>
      </c>
      <c r="F57" s="15" t="s">
        <v>12</v>
      </c>
      <c r="G57" s="14" t="s">
        <v>29</v>
      </c>
      <c r="H57" s="14" t="s">
        <v>102</v>
      </c>
      <c r="N57" s="7">
        <f t="shared" si="2"/>
        <v>0</v>
      </c>
    </row>
    <row r="58" spans="1:14" s="7" customFormat="1" ht="12.75" hidden="1" customHeight="1" x14ac:dyDescent="0.2">
      <c r="A58" s="66" t="s">
        <v>153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146</v>
      </c>
      <c r="N58" s="7">
        <f t="shared" si="2"/>
        <v>0</v>
      </c>
    </row>
    <row r="59" spans="1:14" s="7" customFormat="1" ht="12.75" hidden="1" customHeight="1" x14ac:dyDescent="0.2">
      <c r="A59" s="66" t="s">
        <v>46</v>
      </c>
      <c r="B59" s="40"/>
      <c r="C59" s="40"/>
      <c r="D59" s="14"/>
      <c r="E59" s="14">
        <v>5</v>
      </c>
      <c r="F59" s="15" t="s">
        <v>12</v>
      </c>
      <c r="G59" s="14" t="s">
        <v>29</v>
      </c>
      <c r="H59" s="14" t="s">
        <v>47</v>
      </c>
      <c r="N59" s="7">
        <f t="shared" si="2"/>
        <v>0</v>
      </c>
    </row>
    <row r="60" spans="1:14" s="7" customFormat="1" ht="12.75" hidden="1" customHeight="1" x14ac:dyDescent="0.2">
      <c r="A60" s="66" t="s">
        <v>154</v>
      </c>
      <c r="B60" s="40"/>
      <c r="C60" s="40"/>
      <c r="E60" s="14">
        <v>5</v>
      </c>
      <c r="F60" s="15" t="s">
        <v>12</v>
      </c>
      <c r="G60" s="14" t="s">
        <v>29</v>
      </c>
      <c r="H60" s="14" t="s">
        <v>15</v>
      </c>
      <c r="N60" s="7">
        <f t="shared" si="2"/>
        <v>0</v>
      </c>
    </row>
    <row r="61" spans="1:14" s="7" customFormat="1" ht="12.75" hidden="1" customHeight="1" x14ac:dyDescent="0.2">
      <c r="A61" s="66" t="s">
        <v>51</v>
      </c>
      <c r="B61" s="40"/>
      <c r="C61" s="40"/>
      <c r="D61" s="14"/>
      <c r="E61" s="14">
        <v>5</v>
      </c>
      <c r="F61" s="15" t="s">
        <v>12</v>
      </c>
      <c r="G61" s="14" t="s">
        <v>29</v>
      </c>
      <c r="H61" s="14" t="s">
        <v>24</v>
      </c>
      <c r="N61" s="7">
        <f t="shared" si="2"/>
        <v>0</v>
      </c>
    </row>
    <row r="62" spans="1:14" s="7" customFormat="1" ht="12.75" hidden="1" customHeight="1" x14ac:dyDescent="0.2">
      <c r="A62" s="66" t="s">
        <v>48</v>
      </c>
      <c r="B62" s="40"/>
      <c r="C62" s="40"/>
      <c r="E62" s="14">
        <v>5</v>
      </c>
      <c r="F62" s="15" t="s">
        <v>12</v>
      </c>
      <c r="G62" s="14" t="s">
        <v>29</v>
      </c>
      <c r="H62" s="16" t="s">
        <v>49</v>
      </c>
      <c r="N62" s="7">
        <f t="shared" si="2"/>
        <v>0</v>
      </c>
    </row>
    <row r="63" spans="1:14" s="7" customFormat="1" ht="12.75" hidden="1" customHeight="1" x14ac:dyDescent="0.2">
      <c r="A63" s="66" t="s">
        <v>50</v>
      </c>
      <c r="B63" s="40"/>
      <c r="C63" s="40"/>
      <c r="D63" s="14"/>
      <c r="E63" s="14">
        <v>5</v>
      </c>
      <c r="F63" s="15" t="s">
        <v>12</v>
      </c>
      <c r="G63" s="14" t="s">
        <v>34</v>
      </c>
      <c r="H63" s="14" t="s">
        <v>8</v>
      </c>
      <c r="N63" s="7">
        <f t="shared" si="2"/>
        <v>0</v>
      </c>
    </row>
    <row r="64" spans="1:14" s="7" customFormat="1" ht="12.75" hidden="1" customHeight="1" x14ac:dyDescent="0.2">
      <c r="A64" s="66" t="s">
        <v>52</v>
      </c>
      <c r="B64" s="40"/>
      <c r="C64" s="40"/>
      <c r="D64" s="14"/>
      <c r="E64" s="14">
        <v>5</v>
      </c>
      <c r="F64" s="15" t="s">
        <v>12</v>
      </c>
      <c r="G64" s="14" t="s">
        <v>34</v>
      </c>
      <c r="H64" s="14" t="s">
        <v>10</v>
      </c>
      <c r="N64" s="7">
        <f t="shared" si="2"/>
        <v>0</v>
      </c>
    </row>
    <row r="65" spans="1:18" s="7" customFormat="1" ht="12.75" hidden="1" customHeight="1" x14ac:dyDescent="0.2">
      <c r="A65" s="66" t="s">
        <v>48</v>
      </c>
      <c r="B65" s="40"/>
      <c r="C65" s="40"/>
      <c r="D65" s="14"/>
      <c r="E65" s="14">
        <v>5</v>
      </c>
      <c r="F65" s="15" t="s">
        <v>12</v>
      </c>
      <c r="G65" s="14" t="s">
        <v>29</v>
      </c>
      <c r="H65" s="16" t="s">
        <v>49</v>
      </c>
      <c r="N65" s="7">
        <f t="shared" si="2"/>
        <v>0</v>
      </c>
    </row>
    <row r="66" spans="1:18" s="7" customFormat="1" ht="12.75" customHeight="1" x14ac:dyDescent="0.2">
      <c r="A66" s="66" t="s">
        <v>53</v>
      </c>
      <c r="B66" s="40"/>
      <c r="C66" s="40"/>
      <c r="E66" s="14">
        <v>5</v>
      </c>
      <c r="F66" s="15" t="s">
        <v>12</v>
      </c>
      <c r="G66" s="14" t="s">
        <v>54</v>
      </c>
      <c r="H66" s="14" t="s">
        <v>8</v>
      </c>
      <c r="N66" s="7">
        <f t="shared" si="2"/>
        <v>20000</v>
      </c>
      <c r="P66" s="7">
        <v>20000</v>
      </c>
      <c r="R66" s="7">
        <v>20000</v>
      </c>
    </row>
    <row r="67" spans="1:18" s="7" customFormat="1" ht="12.75" hidden="1" customHeight="1" x14ac:dyDescent="0.2">
      <c r="A67" s="66" t="s">
        <v>55</v>
      </c>
      <c r="B67" s="40"/>
      <c r="C67" s="40"/>
      <c r="E67" s="14">
        <v>5</v>
      </c>
      <c r="F67" s="15" t="s">
        <v>12</v>
      </c>
      <c r="G67" s="14" t="s">
        <v>54</v>
      </c>
      <c r="H67" s="14" t="s">
        <v>10</v>
      </c>
      <c r="N67" s="7">
        <f t="shared" si="2"/>
        <v>0</v>
      </c>
    </row>
    <row r="68" spans="1:18" s="7" customFormat="1" ht="12.75" hidden="1" customHeight="1" x14ac:dyDescent="0.2">
      <c r="A68" s="66" t="s">
        <v>56</v>
      </c>
      <c r="B68" s="40"/>
      <c r="C68" s="40"/>
      <c r="E68" s="14">
        <v>5</v>
      </c>
      <c r="F68" s="15" t="s">
        <v>12</v>
      </c>
      <c r="G68" s="14" t="s">
        <v>54</v>
      </c>
      <c r="H68" s="14" t="s">
        <v>15</v>
      </c>
      <c r="N68" s="7">
        <f t="shared" si="2"/>
        <v>0</v>
      </c>
    </row>
    <row r="69" spans="1:18" s="7" customFormat="1" ht="12.75" hidden="1" customHeight="1" x14ac:dyDescent="0.2">
      <c r="A69" s="66" t="s">
        <v>57</v>
      </c>
      <c r="B69" s="40"/>
      <c r="C69" s="40"/>
      <c r="E69" s="14">
        <v>5</v>
      </c>
      <c r="F69" s="15" t="s">
        <v>12</v>
      </c>
      <c r="G69" s="14" t="s">
        <v>54</v>
      </c>
      <c r="H69" s="14" t="s">
        <v>17</v>
      </c>
      <c r="N69" s="7">
        <f t="shared" si="2"/>
        <v>0</v>
      </c>
    </row>
    <row r="70" spans="1:18" s="7" customFormat="1" ht="12.75" hidden="1" customHeight="1" x14ac:dyDescent="0.2">
      <c r="A70" s="66" t="s">
        <v>58</v>
      </c>
      <c r="B70" s="40"/>
      <c r="C70" s="40"/>
      <c r="E70" s="14">
        <v>5</v>
      </c>
      <c r="F70" s="14" t="s">
        <v>12</v>
      </c>
      <c r="G70" s="14" t="s">
        <v>59</v>
      </c>
      <c r="H70" s="14" t="s">
        <v>60</v>
      </c>
      <c r="N70" s="7">
        <f t="shared" si="2"/>
        <v>0</v>
      </c>
    </row>
    <row r="71" spans="1:18" s="7" customFormat="1" ht="12.75" hidden="1" customHeight="1" x14ac:dyDescent="0.2">
      <c r="A71" s="66" t="s">
        <v>66</v>
      </c>
      <c r="B71" s="40"/>
      <c r="C71" s="40"/>
      <c r="E71" s="14">
        <v>5</v>
      </c>
      <c r="F71" s="15" t="s">
        <v>12</v>
      </c>
      <c r="G71" s="14" t="s">
        <v>67</v>
      </c>
      <c r="H71" s="14" t="s">
        <v>8</v>
      </c>
      <c r="N71" s="7">
        <f t="shared" si="2"/>
        <v>0</v>
      </c>
    </row>
    <row r="72" spans="1:18" s="7" customFormat="1" ht="12.75" hidden="1" customHeight="1" x14ac:dyDescent="0.2">
      <c r="A72" s="66" t="s">
        <v>61</v>
      </c>
      <c r="B72" s="40"/>
      <c r="C72" s="40"/>
      <c r="E72" s="14">
        <v>5</v>
      </c>
      <c r="F72" s="15" t="s">
        <v>12</v>
      </c>
      <c r="G72" s="14" t="s">
        <v>59</v>
      </c>
      <c r="H72" s="14" t="s">
        <v>8</v>
      </c>
      <c r="N72" s="7">
        <f t="shared" si="2"/>
        <v>0</v>
      </c>
    </row>
    <row r="73" spans="1:18" s="7" customFormat="1" ht="12.75" hidden="1" customHeight="1" x14ac:dyDescent="0.2">
      <c r="A73" s="66" t="s">
        <v>62</v>
      </c>
      <c r="B73" s="40"/>
      <c r="C73" s="40"/>
      <c r="E73" s="14">
        <v>5</v>
      </c>
      <c r="F73" s="15" t="s">
        <v>12</v>
      </c>
      <c r="G73" s="14" t="s">
        <v>59</v>
      </c>
      <c r="H73" s="14" t="s">
        <v>10</v>
      </c>
      <c r="N73" s="7">
        <f t="shared" si="2"/>
        <v>0</v>
      </c>
    </row>
    <row r="74" spans="1:18" s="7" customFormat="1" ht="12.75" hidden="1" customHeight="1" x14ac:dyDescent="0.2">
      <c r="A74" s="66" t="s">
        <v>63</v>
      </c>
      <c r="B74" s="40"/>
      <c r="C74" s="40"/>
      <c r="E74" s="14">
        <v>5</v>
      </c>
      <c r="F74" s="15" t="s">
        <v>12</v>
      </c>
      <c r="G74" s="14" t="s">
        <v>59</v>
      </c>
      <c r="H74" s="14" t="s">
        <v>64</v>
      </c>
      <c r="N74" s="7">
        <f t="shared" si="2"/>
        <v>0</v>
      </c>
    </row>
    <row r="75" spans="1:18" s="7" customFormat="1" ht="12.75" hidden="1" customHeight="1" x14ac:dyDescent="0.2">
      <c r="A75" s="66" t="s">
        <v>155</v>
      </c>
      <c r="B75" s="40"/>
      <c r="C75" s="40"/>
      <c r="E75" s="14">
        <v>5</v>
      </c>
      <c r="F75" s="15" t="s">
        <v>12</v>
      </c>
      <c r="G75" s="14" t="s">
        <v>59</v>
      </c>
      <c r="H75" s="14" t="s">
        <v>15</v>
      </c>
      <c r="N75" s="7">
        <f t="shared" si="2"/>
        <v>0</v>
      </c>
    </row>
    <row r="76" spans="1:18" s="7" customFormat="1" ht="12.75" hidden="1" customHeight="1" x14ac:dyDescent="0.2">
      <c r="A76" s="66" t="s">
        <v>156</v>
      </c>
      <c r="B76" s="40"/>
      <c r="C76" s="40"/>
      <c r="E76" s="14">
        <v>5</v>
      </c>
      <c r="F76" s="14" t="s">
        <v>12</v>
      </c>
      <c r="G76" s="14" t="s">
        <v>59</v>
      </c>
      <c r="H76" s="14" t="s">
        <v>17</v>
      </c>
      <c r="N76" s="7">
        <f t="shared" si="2"/>
        <v>0</v>
      </c>
    </row>
    <row r="77" spans="1:18" s="7" customFormat="1" ht="12.75" hidden="1" customHeight="1" x14ac:dyDescent="0.2">
      <c r="A77" s="66" t="s">
        <v>63</v>
      </c>
      <c r="B77" s="40"/>
      <c r="C77" s="40"/>
      <c r="E77" s="14">
        <v>5</v>
      </c>
      <c r="F77" s="15" t="s">
        <v>12</v>
      </c>
      <c r="G77" s="14" t="s">
        <v>59</v>
      </c>
      <c r="H77" s="14" t="s">
        <v>64</v>
      </c>
      <c r="N77" s="7">
        <f t="shared" ref="N77:N112" si="3">P77-L77</f>
        <v>0</v>
      </c>
    </row>
    <row r="78" spans="1:18" s="7" customFormat="1" ht="12.75" hidden="1" customHeight="1" x14ac:dyDescent="0.2">
      <c r="A78" s="66" t="s">
        <v>65</v>
      </c>
      <c r="B78" s="40"/>
      <c r="C78" s="40"/>
      <c r="E78" s="14">
        <v>5</v>
      </c>
      <c r="F78" s="15" t="s">
        <v>12</v>
      </c>
      <c r="G78" s="14" t="s">
        <v>59</v>
      </c>
      <c r="H78" s="14" t="s">
        <v>19</v>
      </c>
      <c r="N78" s="7">
        <f t="shared" si="3"/>
        <v>0</v>
      </c>
    </row>
    <row r="79" spans="1:18" s="7" customFormat="1" ht="12.75" hidden="1" customHeight="1" x14ac:dyDescent="0.2">
      <c r="A79" s="66" t="s">
        <v>157</v>
      </c>
      <c r="B79" s="40"/>
      <c r="C79" s="40"/>
      <c r="E79" s="14">
        <v>5</v>
      </c>
      <c r="F79" s="15" t="s">
        <v>12</v>
      </c>
      <c r="G79" s="14" t="s">
        <v>93</v>
      </c>
      <c r="H79" s="14" t="s">
        <v>8</v>
      </c>
      <c r="N79" s="7">
        <f t="shared" si="3"/>
        <v>0</v>
      </c>
    </row>
    <row r="80" spans="1:18" s="7" customFormat="1" ht="12.75" hidden="1" customHeight="1" x14ac:dyDescent="0.2">
      <c r="A80" s="66" t="s">
        <v>66</v>
      </c>
      <c r="B80" s="40"/>
      <c r="C80" s="40"/>
      <c r="E80" s="14">
        <v>5</v>
      </c>
      <c r="F80" s="15" t="s">
        <v>12</v>
      </c>
      <c r="G80" s="14" t="s">
        <v>67</v>
      </c>
      <c r="H80" s="14" t="s">
        <v>8</v>
      </c>
      <c r="N80" s="7">
        <f t="shared" si="3"/>
        <v>0</v>
      </c>
    </row>
    <row r="81" spans="1:18" s="7" customFormat="1" ht="12.75" hidden="1" customHeight="1" x14ac:dyDescent="0.2">
      <c r="A81" s="66" t="s">
        <v>68</v>
      </c>
      <c r="B81" s="40"/>
      <c r="C81" s="40"/>
      <c r="E81" s="14">
        <v>5</v>
      </c>
      <c r="F81" s="15" t="s">
        <v>12</v>
      </c>
      <c r="G81" s="14" t="s">
        <v>67</v>
      </c>
      <c r="H81" s="14" t="s">
        <v>10</v>
      </c>
      <c r="N81" s="7">
        <f t="shared" si="3"/>
        <v>0</v>
      </c>
    </row>
    <row r="82" spans="1:18" s="7" customFormat="1" ht="12.75" hidden="1" customHeight="1" x14ac:dyDescent="0.2">
      <c r="A82" s="66" t="s">
        <v>158</v>
      </c>
      <c r="B82" s="40"/>
      <c r="C82" s="40"/>
      <c r="E82" s="14">
        <v>5</v>
      </c>
      <c r="F82" s="15" t="s">
        <v>12</v>
      </c>
      <c r="G82" s="14" t="s">
        <v>70</v>
      </c>
      <c r="H82" s="14" t="s">
        <v>8</v>
      </c>
      <c r="N82" s="7">
        <f t="shared" si="3"/>
        <v>0</v>
      </c>
    </row>
    <row r="83" spans="1:18" s="7" customFormat="1" ht="12.75" hidden="1" customHeight="1" x14ac:dyDescent="0.2">
      <c r="A83" s="66" t="s">
        <v>159</v>
      </c>
      <c r="B83" s="40"/>
      <c r="C83" s="40"/>
      <c r="E83" s="14">
        <v>5</v>
      </c>
      <c r="F83" s="15" t="s">
        <v>12</v>
      </c>
      <c r="G83" s="14" t="s">
        <v>70</v>
      </c>
      <c r="H83" s="14" t="s">
        <v>10</v>
      </c>
      <c r="N83" s="7">
        <f t="shared" si="3"/>
        <v>0</v>
      </c>
    </row>
    <row r="84" spans="1:18" s="7" customFormat="1" ht="12.75" hidden="1" customHeight="1" x14ac:dyDescent="0.2">
      <c r="A84" s="66" t="s">
        <v>69</v>
      </c>
      <c r="B84" s="40"/>
      <c r="C84" s="40"/>
      <c r="E84" s="14">
        <v>5</v>
      </c>
      <c r="F84" s="15" t="s">
        <v>12</v>
      </c>
      <c r="G84" s="14" t="s">
        <v>70</v>
      </c>
      <c r="H84" s="14" t="s">
        <v>15</v>
      </c>
      <c r="N84" s="7">
        <f t="shared" si="3"/>
        <v>0</v>
      </c>
    </row>
    <row r="85" spans="1:18" s="7" customFormat="1" ht="12.75" hidden="1" customHeight="1" x14ac:dyDescent="0.2">
      <c r="A85" s="66" t="s">
        <v>160</v>
      </c>
      <c r="B85" s="40"/>
      <c r="C85" s="40"/>
      <c r="E85" s="14">
        <v>5</v>
      </c>
      <c r="F85" s="15" t="s">
        <v>12</v>
      </c>
      <c r="G85" s="14" t="s">
        <v>163</v>
      </c>
      <c r="H85" s="14" t="s">
        <v>8</v>
      </c>
      <c r="N85" s="7">
        <f t="shared" si="3"/>
        <v>0</v>
      </c>
    </row>
    <row r="86" spans="1:18" s="7" customFormat="1" ht="12.75" hidden="1" customHeight="1" x14ac:dyDescent="0.2">
      <c r="A86" s="66" t="s">
        <v>161</v>
      </c>
      <c r="B86" s="40"/>
      <c r="C86" s="40"/>
      <c r="E86" s="14">
        <v>5</v>
      </c>
      <c r="F86" s="15" t="s">
        <v>12</v>
      </c>
      <c r="G86" s="14" t="s">
        <v>163</v>
      </c>
      <c r="H86" s="16" t="s">
        <v>49</v>
      </c>
      <c r="N86" s="7">
        <f t="shared" si="3"/>
        <v>0</v>
      </c>
    </row>
    <row r="87" spans="1:18" s="7" customFormat="1" ht="12.75" hidden="1" customHeight="1" x14ac:dyDescent="0.2">
      <c r="A87" s="66" t="s">
        <v>71</v>
      </c>
      <c r="B87" s="40"/>
      <c r="C87" s="40"/>
      <c r="E87" s="14">
        <v>5</v>
      </c>
      <c r="F87" s="15" t="s">
        <v>12</v>
      </c>
      <c r="G87" s="14" t="s">
        <v>163</v>
      </c>
      <c r="H87" s="14" t="s">
        <v>10</v>
      </c>
      <c r="N87" s="7">
        <f t="shared" si="3"/>
        <v>0</v>
      </c>
    </row>
    <row r="88" spans="1:18" s="7" customFormat="1" ht="12.75" hidden="1" customHeight="1" x14ac:dyDescent="0.2">
      <c r="A88" s="66" t="s">
        <v>162</v>
      </c>
      <c r="B88" s="40"/>
      <c r="C88" s="40"/>
      <c r="E88" s="14">
        <v>5</v>
      </c>
      <c r="F88" s="15" t="s">
        <v>12</v>
      </c>
      <c r="G88" s="14" t="s">
        <v>163</v>
      </c>
      <c r="H88" s="14" t="s">
        <v>15</v>
      </c>
      <c r="N88" s="7">
        <f t="shared" si="3"/>
        <v>0</v>
      </c>
    </row>
    <row r="89" spans="1:18" s="7" customFormat="1" ht="12.75" hidden="1" customHeight="1" x14ac:dyDescent="0.2">
      <c r="A89" s="66" t="s">
        <v>72</v>
      </c>
      <c r="B89" s="40"/>
      <c r="C89" s="40"/>
      <c r="E89" s="14">
        <v>5</v>
      </c>
      <c r="F89" s="15" t="s">
        <v>12</v>
      </c>
      <c r="G89" s="14" t="s">
        <v>70</v>
      </c>
      <c r="H89" s="14" t="s">
        <v>49</v>
      </c>
      <c r="N89" s="7">
        <f t="shared" si="3"/>
        <v>0</v>
      </c>
    </row>
    <row r="90" spans="1:18" s="7" customFormat="1" ht="12.75" hidden="1" customHeight="1" x14ac:dyDescent="0.2">
      <c r="A90" s="66" t="s">
        <v>164</v>
      </c>
      <c r="B90" s="40"/>
      <c r="C90" s="40"/>
      <c r="E90" s="14">
        <v>5</v>
      </c>
      <c r="F90" s="15" t="s">
        <v>12</v>
      </c>
      <c r="G90" s="14" t="s">
        <v>74</v>
      </c>
      <c r="H90" s="14" t="s">
        <v>10</v>
      </c>
      <c r="N90" s="7">
        <f t="shared" si="3"/>
        <v>0</v>
      </c>
    </row>
    <row r="91" spans="1:18" s="7" customFormat="1" ht="12.75" hidden="1" customHeight="1" x14ac:dyDescent="0.2">
      <c r="A91" s="66" t="s">
        <v>165</v>
      </c>
      <c r="B91" s="40"/>
      <c r="C91" s="40"/>
      <c r="E91" s="14">
        <v>5</v>
      </c>
      <c r="F91" s="15" t="s">
        <v>12</v>
      </c>
      <c r="G91" s="14" t="s">
        <v>74</v>
      </c>
      <c r="H91" s="14" t="s">
        <v>15</v>
      </c>
      <c r="N91" s="7">
        <f t="shared" si="3"/>
        <v>0</v>
      </c>
    </row>
    <row r="92" spans="1:18" s="7" customFormat="1" ht="12.75" hidden="1" customHeight="1" x14ac:dyDescent="0.2">
      <c r="A92" s="66" t="s">
        <v>166</v>
      </c>
      <c r="B92" s="40"/>
      <c r="C92" s="40"/>
      <c r="E92" s="14">
        <v>5</v>
      </c>
      <c r="F92" s="15" t="s">
        <v>12</v>
      </c>
      <c r="G92" s="14" t="s">
        <v>74</v>
      </c>
      <c r="H92" s="14" t="s">
        <v>17</v>
      </c>
      <c r="N92" s="7">
        <f t="shared" si="3"/>
        <v>0</v>
      </c>
    </row>
    <row r="93" spans="1:18" s="7" customFormat="1" ht="12.75" hidden="1" customHeight="1" x14ac:dyDescent="0.2">
      <c r="A93" s="66" t="s">
        <v>167</v>
      </c>
      <c r="B93" s="40"/>
      <c r="C93" s="40"/>
      <c r="E93" s="14">
        <v>5</v>
      </c>
      <c r="F93" s="15" t="s">
        <v>12</v>
      </c>
      <c r="G93" s="14" t="s">
        <v>74</v>
      </c>
      <c r="H93" s="14" t="s">
        <v>8</v>
      </c>
      <c r="N93" s="7">
        <f t="shared" si="3"/>
        <v>0</v>
      </c>
    </row>
    <row r="94" spans="1:18" s="7" customFormat="1" ht="12.75" hidden="1" customHeight="1" x14ac:dyDescent="0.2">
      <c r="A94" s="66" t="s">
        <v>168</v>
      </c>
      <c r="B94" s="40"/>
      <c r="C94" s="40"/>
      <c r="E94" s="14">
        <v>5</v>
      </c>
      <c r="F94" s="15" t="s">
        <v>12</v>
      </c>
      <c r="G94" s="14" t="s">
        <v>74</v>
      </c>
      <c r="H94" s="14" t="s">
        <v>45</v>
      </c>
      <c r="N94" s="7">
        <f t="shared" si="3"/>
        <v>0</v>
      </c>
    </row>
    <row r="95" spans="1:18" s="7" customFormat="1" ht="12.75" customHeight="1" x14ac:dyDescent="0.2">
      <c r="A95" s="66" t="s">
        <v>73</v>
      </c>
      <c r="B95" s="40"/>
      <c r="C95" s="40"/>
      <c r="E95" s="14">
        <v>5</v>
      </c>
      <c r="F95" s="15" t="s">
        <v>12</v>
      </c>
      <c r="G95" s="14" t="s">
        <v>74</v>
      </c>
      <c r="H95" s="14" t="s">
        <v>64</v>
      </c>
      <c r="N95" s="7">
        <f t="shared" si="3"/>
        <v>20000</v>
      </c>
      <c r="P95" s="7">
        <v>20000</v>
      </c>
      <c r="R95" s="7">
        <v>10000</v>
      </c>
    </row>
    <row r="96" spans="1:18" s="7" customFormat="1" ht="12.75" customHeight="1" x14ac:dyDescent="0.2">
      <c r="A96" s="66" t="s">
        <v>75</v>
      </c>
      <c r="B96" s="40"/>
      <c r="C96" s="40"/>
      <c r="E96" s="14">
        <v>5</v>
      </c>
      <c r="F96" s="15" t="s">
        <v>12</v>
      </c>
      <c r="G96" s="14" t="s">
        <v>74</v>
      </c>
      <c r="H96" s="14" t="s">
        <v>19</v>
      </c>
      <c r="N96" s="7">
        <f t="shared" si="3"/>
        <v>5000</v>
      </c>
      <c r="P96" s="7">
        <v>5000</v>
      </c>
      <c r="R96" s="7">
        <v>5000</v>
      </c>
    </row>
    <row r="97" spans="1:18" s="7" customFormat="1" ht="12.75" hidden="1" customHeight="1" x14ac:dyDescent="0.2">
      <c r="A97" s="66" t="s">
        <v>76</v>
      </c>
      <c r="B97" s="40"/>
      <c r="C97" s="40"/>
      <c r="E97" s="14">
        <v>5</v>
      </c>
      <c r="F97" s="15" t="s">
        <v>12</v>
      </c>
      <c r="G97" s="14" t="s">
        <v>74</v>
      </c>
      <c r="H97" s="14" t="s">
        <v>60</v>
      </c>
      <c r="N97" s="7">
        <f t="shared" si="3"/>
        <v>0</v>
      </c>
    </row>
    <row r="98" spans="1:18" s="7" customFormat="1" ht="12.75" hidden="1" customHeight="1" x14ac:dyDescent="0.2">
      <c r="A98" s="66" t="s">
        <v>77</v>
      </c>
      <c r="B98" s="40"/>
      <c r="C98" s="40"/>
      <c r="E98" s="14">
        <v>5</v>
      </c>
      <c r="F98" s="15" t="s">
        <v>12</v>
      </c>
      <c r="G98" s="14" t="s">
        <v>74</v>
      </c>
      <c r="H98" s="14" t="s">
        <v>49</v>
      </c>
      <c r="N98" s="7">
        <f t="shared" si="3"/>
        <v>0</v>
      </c>
    </row>
    <row r="99" spans="1:18" s="7" customFormat="1" ht="12.75" hidden="1" customHeight="1" x14ac:dyDescent="0.2">
      <c r="A99" s="66" t="s">
        <v>165</v>
      </c>
      <c r="B99" s="40"/>
      <c r="C99" s="40"/>
      <c r="E99" s="14">
        <v>5</v>
      </c>
      <c r="F99" s="15" t="s">
        <v>12</v>
      </c>
      <c r="G99" s="14" t="s">
        <v>74</v>
      </c>
      <c r="H99" s="14" t="s">
        <v>15</v>
      </c>
      <c r="N99" s="7">
        <f t="shared" si="3"/>
        <v>0</v>
      </c>
    </row>
    <row r="100" spans="1:18" s="7" customFormat="1" ht="12.75" hidden="1" customHeight="1" x14ac:dyDescent="0.2">
      <c r="A100" s="66" t="s">
        <v>78</v>
      </c>
      <c r="B100" s="40"/>
      <c r="C100" s="40"/>
      <c r="E100" s="14">
        <v>5</v>
      </c>
      <c r="F100" s="15" t="s">
        <v>12</v>
      </c>
      <c r="G100" s="14" t="s">
        <v>79</v>
      </c>
      <c r="H100" s="14" t="s">
        <v>10</v>
      </c>
      <c r="N100" s="7">
        <f t="shared" si="3"/>
        <v>0</v>
      </c>
    </row>
    <row r="101" spans="1:18" s="7" customFormat="1" ht="12.75" hidden="1" customHeight="1" x14ac:dyDescent="0.2">
      <c r="A101" s="66" t="s">
        <v>80</v>
      </c>
      <c r="B101" s="40"/>
      <c r="C101" s="40"/>
      <c r="E101" s="14">
        <v>5</v>
      </c>
      <c r="F101" s="15" t="s">
        <v>12</v>
      </c>
      <c r="G101" s="14" t="s">
        <v>79</v>
      </c>
      <c r="H101" s="14" t="s">
        <v>15</v>
      </c>
      <c r="N101" s="7">
        <f t="shared" si="3"/>
        <v>0</v>
      </c>
    </row>
    <row r="102" spans="1:18" s="7" customFormat="1" ht="12.75" hidden="1" customHeight="1" x14ac:dyDescent="0.2">
      <c r="A102" s="66" t="s">
        <v>169</v>
      </c>
      <c r="B102" s="40"/>
      <c r="C102" s="40"/>
      <c r="E102" s="14">
        <v>5</v>
      </c>
      <c r="F102" s="15" t="s">
        <v>12</v>
      </c>
      <c r="G102" s="14" t="s">
        <v>79</v>
      </c>
      <c r="H102" s="15" t="s">
        <v>60</v>
      </c>
      <c r="N102" s="7">
        <f t="shared" si="3"/>
        <v>0</v>
      </c>
    </row>
    <row r="103" spans="1:18" s="7" customFormat="1" ht="12.75" hidden="1" customHeight="1" x14ac:dyDescent="0.2">
      <c r="A103" s="66" t="s">
        <v>170</v>
      </c>
      <c r="B103" s="40"/>
      <c r="C103" s="40"/>
      <c r="E103" s="14">
        <v>5</v>
      </c>
      <c r="F103" s="15" t="s">
        <v>12</v>
      </c>
      <c r="G103" s="14" t="s">
        <v>79</v>
      </c>
      <c r="H103" s="15" t="s">
        <v>19</v>
      </c>
      <c r="N103" s="7">
        <f t="shared" si="3"/>
        <v>0</v>
      </c>
    </row>
    <row r="104" spans="1:18" s="7" customFormat="1" ht="12.75" hidden="1" customHeight="1" x14ac:dyDescent="0.2">
      <c r="A104" s="66" t="s">
        <v>171</v>
      </c>
      <c r="B104" s="40"/>
      <c r="C104" s="40"/>
      <c r="E104" s="14">
        <v>5</v>
      </c>
      <c r="F104" s="15" t="s">
        <v>12</v>
      </c>
      <c r="G104" s="14" t="s">
        <v>79</v>
      </c>
      <c r="H104" s="15" t="s">
        <v>82</v>
      </c>
      <c r="N104" s="7">
        <f t="shared" si="3"/>
        <v>0</v>
      </c>
    </row>
    <row r="105" spans="1:18" s="7" customFormat="1" ht="12.75" hidden="1" customHeight="1" x14ac:dyDescent="0.2">
      <c r="A105" s="66" t="s">
        <v>81</v>
      </c>
      <c r="B105" s="40"/>
      <c r="C105" s="40"/>
      <c r="E105" s="14">
        <v>5</v>
      </c>
      <c r="F105" s="15" t="s">
        <v>12</v>
      </c>
      <c r="G105" s="14" t="s">
        <v>59</v>
      </c>
      <c r="H105" s="15" t="s">
        <v>82</v>
      </c>
      <c r="N105" s="7">
        <f t="shared" si="3"/>
        <v>0</v>
      </c>
    </row>
    <row r="106" spans="1:18" s="7" customFormat="1" ht="12.75" hidden="1" customHeight="1" x14ac:dyDescent="0.2">
      <c r="A106" s="66" t="s">
        <v>83</v>
      </c>
      <c r="B106" s="40"/>
      <c r="C106" s="40"/>
      <c r="E106" s="14">
        <v>5</v>
      </c>
      <c r="F106" s="15" t="s">
        <v>12</v>
      </c>
      <c r="G106" s="14" t="s">
        <v>84</v>
      </c>
      <c r="H106" s="15" t="s">
        <v>8</v>
      </c>
      <c r="N106" s="7">
        <f t="shared" si="3"/>
        <v>0</v>
      </c>
    </row>
    <row r="107" spans="1:18" s="7" customFormat="1" ht="12.75" hidden="1" customHeight="1" x14ac:dyDescent="0.2">
      <c r="A107" s="66" t="s">
        <v>85</v>
      </c>
      <c r="B107" s="40"/>
      <c r="C107" s="40"/>
      <c r="E107" s="14">
        <v>5</v>
      </c>
      <c r="F107" s="15" t="s">
        <v>12</v>
      </c>
      <c r="G107" s="14" t="s">
        <v>84</v>
      </c>
      <c r="H107" s="15" t="s">
        <v>10</v>
      </c>
      <c r="N107" s="7">
        <f t="shared" si="3"/>
        <v>0</v>
      </c>
    </row>
    <row r="108" spans="1:18" s="7" customFormat="1" ht="12.75" hidden="1" customHeight="1" x14ac:dyDescent="0.2">
      <c r="A108" s="66" t="s">
        <v>86</v>
      </c>
      <c r="B108" s="40"/>
      <c r="C108" s="40"/>
      <c r="E108" s="14">
        <v>5</v>
      </c>
      <c r="F108" s="15" t="s">
        <v>12</v>
      </c>
      <c r="G108" s="14" t="s">
        <v>84</v>
      </c>
      <c r="H108" s="15" t="s">
        <v>15</v>
      </c>
      <c r="N108" s="7">
        <f t="shared" si="3"/>
        <v>0</v>
      </c>
    </row>
    <row r="109" spans="1:18" s="7" customFormat="1" ht="12.75" customHeight="1" x14ac:dyDescent="0.2">
      <c r="A109" s="66" t="s">
        <v>172</v>
      </c>
      <c r="B109" s="40"/>
      <c r="C109" s="40"/>
      <c r="E109" s="14">
        <v>5</v>
      </c>
      <c r="F109" s="15" t="s">
        <v>12</v>
      </c>
      <c r="G109" s="14" t="s">
        <v>174</v>
      </c>
      <c r="H109" s="15" t="s">
        <v>8</v>
      </c>
      <c r="N109" s="7">
        <f t="shared" si="3"/>
        <v>20000</v>
      </c>
      <c r="P109" s="7">
        <v>20000</v>
      </c>
    </row>
    <row r="110" spans="1:18" s="7" customFormat="1" ht="12.75" hidden="1" customHeight="1" x14ac:dyDescent="0.2">
      <c r="A110" s="66" t="s">
        <v>173</v>
      </c>
      <c r="B110" s="40"/>
      <c r="C110" s="40"/>
      <c r="E110" s="14">
        <v>5</v>
      </c>
      <c r="F110" s="15" t="s">
        <v>12</v>
      </c>
      <c r="G110" s="14" t="s">
        <v>174</v>
      </c>
      <c r="H110" s="15" t="s">
        <v>10</v>
      </c>
      <c r="N110" s="7">
        <f t="shared" si="3"/>
        <v>0</v>
      </c>
    </row>
    <row r="111" spans="1:18" s="7" customFormat="1" ht="12.75" hidden="1" customHeight="1" x14ac:dyDescent="0.2">
      <c r="A111" s="66" t="s">
        <v>87</v>
      </c>
      <c r="B111" s="40"/>
      <c r="C111" s="40"/>
      <c r="E111" s="14">
        <v>5</v>
      </c>
      <c r="F111" s="15" t="s">
        <v>12</v>
      </c>
      <c r="G111" s="14" t="s">
        <v>174</v>
      </c>
      <c r="H111" s="15" t="s">
        <v>15</v>
      </c>
      <c r="N111" s="7">
        <f t="shared" si="3"/>
        <v>0</v>
      </c>
    </row>
    <row r="112" spans="1:18" s="7" customFormat="1" ht="12.75" customHeight="1" x14ac:dyDescent="0.2">
      <c r="A112" s="66" t="s">
        <v>294</v>
      </c>
      <c r="B112" s="40"/>
      <c r="C112" s="40"/>
      <c r="E112" s="14">
        <v>5</v>
      </c>
      <c r="F112" s="15" t="s">
        <v>12</v>
      </c>
      <c r="G112" s="83">
        <v>99</v>
      </c>
      <c r="H112" s="89">
        <v>990</v>
      </c>
      <c r="J112" s="7">
        <v>272897.24</v>
      </c>
      <c r="L112" s="7">
        <v>8060</v>
      </c>
      <c r="N112" s="7">
        <f t="shared" si="3"/>
        <v>341940</v>
      </c>
      <c r="P112" s="7">
        <v>350000</v>
      </c>
      <c r="R112" s="7">
        <v>350000</v>
      </c>
    </row>
    <row r="113" spans="1:18" s="7" customFormat="1" ht="15" customHeight="1" x14ac:dyDescent="0.2">
      <c r="A113" s="129" t="s">
        <v>191</v>
      </c>
      <c r="B113" s="129"/>
      <c r="C113" s="129"/>
      <c r="J113" s="22">
        <f>SUM(J45:J112)</f>
        <v>302353.95</v>
      </c>
      <c r="K113" s="18"/>
      <c r="L113" s="22">
        <f>SUM(L45:L112)</f>
        <v>8060</v>
      </c>
      <c r="N113" s="22">
        <f>SUM(N45:N112)</f>
        <v>485540</v>
      </c>
      <c r="P113" s="22">
        <f>SUM(P45:P112)</f>
        <v>493600</v>
      </c>
      <c r="R113" s="22">
        <f>SUM(R45:R112)</f>
        <v>485000</v>
      </c>
    </row>
    <row r="114" spans="1:18" s="7" customFormat="1" ht="6" customHeight="1" x14ac:dyDescent="0.2">
      <c r="A114" s="20"/>
      <c r="B114" s="20"/>
      <c r="C114" s="20"/>
      <c r="J114" s="18"/>
      <c r="K114" s="18"/>
    </row>
    <row r="115" spans="1:18" s="7" customFormat="1" ht="12" hidden="1" customHeight="1" x14ac:dyDescent="0.2">
      <c r="A115" s="69" t="s">
        <v>189</v>
      </c>
    </row>
    <row r="116" spans="1:18" s="7" customFormat="1" ht="12" hidden="1" customHeight="1" x14ac:dyDescent="0.2">
      <c r="A116" s="66" t="s">
        <v>109</v>
      </c>
      <c r="E116" s="14">
        <v>5</v>
      </c>
      <c r="F116" s="15" t="s">
        <v>29</v>
      </c>
      <c r="G116" s="14" t="s">
        <v>7</v>
      </c>
      <c r="H116" s="14" t="s">
        <v>17</v>
      </c>
    </row>
    <row r="117" spans="1:18" s="7" customFormat="1" ht="12" hidden="1" customHeight="1" x14ac:dyDescent="0.2">
      <c r="A117" s="66" t="s">
        <v>180</v>
      </c>
      <c r="E117" s="14">
        <v>5</v>
      </c>
      <c r="F117" s="15" t="s">
        <v>29</v>
      </c>
      <c r="G117" s="14" t="s">
        <v>7</v>
      </c>
      <c r="H117" s="14" t="s">
        <v>64</v>
      </c>
    </row>
    <row r="118" spans="1:18" s="7" customFormat="1" ht="12" hidden="1" customHeight="1" x14ac:dyDescent="0.2">
      <c r="A118" s="66" t="s">
        <v>181</v>
      </c>
      <c r="E118" s="14">
        <v>5</v>
      </c>
      <c r="F118" s="15" t="s">
        <v>29</v>
      </c>
      <c r="G118" s="14" t="s">
        <v>7</v>
      </c>
      <c r="H118" s="16" t="s">
        <v>49</v>
      </c>
    </row>
    <row r="119" spans="1:18" s="7" customFormat="1" ht="12" hidden="1" customHeight="1" x14ac:dyDescent="0.2">
      <c r="A119" s="66" t="s">
        <v>181</v>
      </c>
      <c r="E119" s="14">
        <v>5</v>
      </c>
      <c r="F119" s="15" t="s">
        <v>29</v>
      </c>
      <c r="G119" s="14" t="s">
        <v>7</v>
      </c>
      <c r="H119" s="16" t="s">
        <v>49</v>
      </c>
    </row>
    <row r="120" spans="1:18" s="7" customFormat="1" ht="12" hidden="1" customHeight="1" x14ac:dyDescent="0.2">
      <c r="A120" s="66" t="s">
        <v>182</v>
      </c>
      <c r="E120" s="14">
        <v>5</v>
      </c>
      <c r="F120" s="15" t="s">
        <v>29</v>
      </c>
      <c r="G120" s="14" t="s">
        <v>7</v>
      </c>
      <c r="H120" s="14" t="s">
        <v>10</v>
      </c>
    </row>
    <row r="121" spans="1:18" s="7" customFormat="1" ht="12" hidden="1" customHeight="1" x14ac:dyDescent="0.2">
      <c r="A121" s="66" t="s">
        <v>181</v>
      </c>
      <c r="E121" s="14">
        <v>5</v>
      </c>
      <c r="F121" s="15" t="s">
        <v>29</v>
      </c>
      <c r="G121" s="14" t="s">
        <v>7</v>
      </c>
      <c r="H121" s="16" t="s">
        <v>49</v>
      </c>
      <c r="N121" s="7">
        <f>P121-L121</f>
        <v>0</v>
      </c>
    </row>
    <row r="122" spans="1:18" s="7" customFormat="1" ht="12" hidden="1" customHeight="1" x14ac:dyDescent="0.2">
      <c r="A122" s="66" t="s">
        <v>183</v>
      </c>
      <c r="E122" s="14">
        <v>5</v>
      </c>
      <c r="F122" s="15" t="s">
        <v>29</v>
      </c>
      <c r="G122" s="14" t="s">
        <v>7</v>
      </c>
      <c r="H122" s="14" t="s">
        <v>8</v>
      </c>
    </row>
    <row r="123" spans="1:18" s="7" customFormat="1" ht="12" hidden="1" customHeight="1" x14ac:dyDescent="0.2">
      <c r="A123" s="66" t="s">
        <v>184</v>
      </c>
      <c r="E123" s="14">
        <v>5</v>
      </c>
      <c r="F123" s="15" t="s">
        <v>29</v>
      </c>
      <c r="G123" s="14" t="s">
        <v>7</v>
      </c>
      <c r="H123" s="14" t="s">
        <v>15</v>
      </c>
    </row>
    <row r="124" spans="1:18" s="7" customFormat="1" ht="17.25" hidden="1" customHeight="1" x14ac:dyDescent="0.2">
      <c r="A124" s="63" t="s">
        <v>185</v>
      </c>
      <c r="J124" s="64">
        <f>SUM(J116:J123)</f>
        <v>0</v>
      </c>
      <c r="K124" s="27"/>
      <c r="L124" s="64">
        <f>SUM(L116:L123)</f>
        <v>0</v>
      </c>
      <c r="M124" s="27"/>
      <c r="N124" s="64">
        <f>SUM(N116:N123)</f>
        <v>0</v>
      </c>
      <c r="O124" s="27"/>
      <c r="P124" s="64">
        <f>SUM(P116:P123)</f>
        <v>0</v>
      </c>
      <c r="Q124" s="27"/>
      <c r="R124" s="64">
        <f>SUM(R116:R123)</f>
        <v>0</v>
      </c>
    </row>
    <row r="125" spans="1:18" s="7" customFormat="1" ht="6" hidden="1" customHeight="1" x14ac:dyDescent="0.2"/>
    <row r="126" spans="1:18" s="7" customFormat="1" ht="12.75" customHeight="1" x14ac:dyDescent="0.2">
      <c r="A126" s="68" t="s">
        <v>190</v>
      </c>
      <c r="B126" s="11"/>
      <c r="C126" s="11"/>
    </row>
    <row r="127" spans="1:18" s="7" customFormat="1" ht="12.75" hidden="1" customHeight="1" x14ac:dyDescent="0.2">
      <c r="A127" s="11" t="s">
        <v>89</v>
      </c>
      <c r="B127" s="24"/>
      <c r="C127" s="24"/>
    </row>
    <row r="128" spans="1:18" s="7" customFormat="1" ht="12.75" hidden="1" customHeight="1" x14ac:dyDescent="0.2">
      <c r="A128" s="70" t="s">
        <v>90</v>
      </c>
      <c r="B128" s="9"/>
      <c r="C128" s="9"/>
      <c r="E128" s="14">
        <v>1</v>
      </c>
      <c r="F128" s="15" t="s">
        <v>12</v>
      </c>
      <c r="G128" s="14" t="s">
        <v>54</v>
      </c>
      <c r="H128" s="16" t="s">
        <v>10</v>
      </c>
    </row>
    <row r="129" spans="1:18" s="7" customFormat="1" ht="12.75" customHeight="1" x14ac:dyDescent="0.2">
      <c r="A129" s="71" t="s">
        <v>91</v>
      </c>
      <c r="B129" s="25"/>
      <c r="C129" s="25"/>
    </row>
    <row r="130" spans="1:18" s="7" customFormat="1" ht="12.75" hidden="1" customHeight="1" x14ac:dyDescent="0.2">
      <c r="A130" s="66" t="s">
        <v>92</v>
      </c>
      <c r="B130" s="40"/>
      <c r="C130" s="40"/>
      <c r="E130" s="14">
        <v>1</v>
      </c>
      <c r="F130" s="15" t="s">
        <v>93</v>
      </c>
      <c r="G130" s="14" t="s">
        <v>7</v>
      </c>
      <c r="H130" s="14" t="s">
        <v>8</v>
      </c>
    </row>
    <row r="131" spans="1:18" s="7" customFormat="1" ht="12.75" hidden="1" customHeight="1" x14ac:dyDescent="0.2">
      <c r="A131" s="66" t="s">
        <v>94</v>
      </c>
      <c r="B131" s="40"/>
      <c r="C131" s="40"/>
      <c r="E131" s="14">
        <v>1</v>
      </c>
      <c r="F131" s="15" t="s">
        <v>93</v>
      </c>
      <c r="G131" s="14" t="s">
        <v>34</v>
      </c>
      <c r="H131" s="14" t="s">
        <v>8</v>
      </c>
    </row>
    <row r="132" spans="1:18" s="7" customFormat="1" ht="12.75" hidden="1" customHeight="1" x14ac:dyDescent="0.2">
      <c r="A132" s="66" t="s">
        <v>95</v>
      </c>
      <c r="B132" s="42"/>
      <c r="C132" s="42"/>
      <c r="E132" s="14">
        <v>1</v>
      </c>
      <c r="F132" s="15" t="s">
        <v>93</v>
      </c>
      <c r="G132" s="14" t="s">
        <v>34</v>
      </c>
      <c r="H132" s="14" t="s">
        <v>49</v>
      </c>
    </row>
    <row r="133" spans="1:18" s="7" customFormat="1" ht="12.75" customHeight="1" x14ac:dyDescent="0.2">
      <c r="A133" s="66" t="s">
        <v>96</v>
      </c>
      <c r="B133" s="42"/>
      <c r="C133" s="42"/>
      <c r="D133" s="15"/>
      <c r="E133" s="14">
        <v>1</v>
      </c>
      <c r="F133" s="15" t="s">
        <v>93</v>
      </c>
      <c r="G133" s="14" t="s">
        <v>54</v>
      </c>
      <c r="H133" s="14" t="s">
        <v>10</v>
      </c>
      <c r="N133" s="7">
        <f>P133-L133</f>
        <v>70000</v>
      </c>
      <c r="P133" s="7">
        <v>70000</v>
      </c>
      <c r="R133" s="7">
        <v>20000</v>
      </c>
    </row>
    <row r="134" spans="1:18" s="7" customFormat="1" ht="12.75" customHeight="1" x14ac:dyDescent="0.2">
      <c r="A134" s="66" t="s">
        <v>97</v>
      </c>
      <c r="B134" s="40"/>
      <c r="C134" s="40"/>
      <c r="E134" s="14">
        <v>1</v>
      </c>
      <c r="F134" s="15" t="s">
        <v>93</v>
      </c>
      <c r="G134" s="14" t="s">
        <v>93</v>
      </c>
      <c r="H134" s="14" t="s">
        <v>8</v>
      </c>
      <c r="N134" s="7">
        <f>P134-L134</f>
        <v>30000</v>
      </c>
      <c r="P134" s="7">
        <v>30000</v>
      </c>
    </row>
    <row r="135" spans="1:18" s="7" customFormat="1" ht="12.75" hidden="1" customHeight="1" x14ac:dyDescent="0.2">
      <c r="A135" s="66" t="s">
        <v>98</v>
      </c>
      <c r="B135" s="42"/>
      <c r="C135" s="42"/>
      <c r="E135" s="14">
        <v>1</v>
      </c>
      <c r="F135" s="15" t="s">
        <v>93</v>
      </c>
      <c r="G135" s="14" t="s">
        <v>54</v>
      </c>
      <c r="H135" s="14" t="s">
        <v>15</v>
      </c>
    </row>
    <row r="136" spans="1:18" s="7" customFormat="1" ht="12.75" customHeight="1" x14ac:dyDescent="0.2">
      <c r="A136" s="66" t="s">
        <v>99</v>
      </c>
      <c r="B136" s="42"/>
      <c r="C136" s="42"/>
      <c r="D136" s="15"/>
      <c r="E136" s="14">
        <v>1</v>
      </c>
      <c r="F136" s="15" t="s">
        <v>93</v>
      </c>
      <c r="G136" s="14" t="s">
        <v>93</v>
      </c>
      <c r="H136" s="14" t="s">
        <v>10</v>
      </c>
      <c r="N136" s="7">
        <f>P136-L136</f>
        <v>60000</v>
      </c>
      <c r="P136" s="7">
        <v>60000</v>
      </c>
      <c r="R136" s="7">
        <v>50000</v>
      </c>
    </row>
    <row r="137" spans="1:18" s="7" customFormat="1" ht="12.75" hidden="1" customHeight="1" x14ac:dyDescent="0.2">
      <c r="A137" s="66" t="s">
        <v>100</v>
      </c>
      <c r="B137" s="40"/>
      <c r="C137" s="40"/>
      <c r="E137" s="14">
        <v>1</v>
      </c>
      <c r="F137" s="15" t="s">
        <v>93</v>
      </c>
      <c r="G137" s="14" t="s">
        <v>54</v>
      </c>
      <c r="H137" s="14" t="s">
        <v>19</v>
      </c>
    </row>
    <row r="138" spans="1:18" s="7" customFormat="1" ht="12.75" hidden="1" customHeight="1" x14ac:dyDescent="0.2">
      <c r="A138" s="66" t="s">
        <v>175</v>
      </c>
      <c r="B138" s="40"/>
      <c r="C138" s="40"/>
      <c r="E138" s="14">
        <v>1</v>
      </c>
      <c r="F138" s="15" t="s">
        <v>93</v>
      </c>
      <c r="G138" s="14" t="s">
        <v>54</v>
      </c>
      <c r="H138" s="14" t="s">
        <v>82</v>
      </c>
    </row>
    <row r="139" spans="1:18" s="7" customFormat="1" ht="12.75" hidden="1" customHeight="1" x14ac:dyDescent="0.2">
      <c r="A139" s="66" t="s">
        <v>176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45</v>
      </c>
    </row>
    <row r="140" spans="1:18" s="7" customFormat="1" ht="12.75" hidden="1" customHeight="1" x14ac:dyDescent="0.2">
      <c r="A140" s="66" t="s">
        <v>177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146</v>
      </c>
    </row>
    <row r="141" spans="1:18" s="7" customFormat="1" ht="12.75" hidden="1" customHeight="1" x14ac:dyDescent="0.2">
      <c r="A141" s="66" t="s">
        <v>101</v>
      </c>
      <c r="B141" s="40"/>
      <c r="C141" s="40"/>
      <c r="E141" s="14">
        <v>1</v>
      </c>
      <c r="F141" s="15" t="s">
        <v>93</v>
      </c>
      <c r="G141" s="14" t="s">
        <v>54</v>
      </c>
      <c r="H141" s="14" t="s">
        <v>102</v>
      </c>
    </row>
    <row r="142" spans="1:18" s="7" customFormat="1" ht="12.75" hidden="1" customHeight="1" x14ac:dyDescent="0.2">
      <c r="A142" s="66" t="s">
        <v>103</v>
      </c>
      <c r="B142" s="40"/>
      <c r="C142" s="40"/>
      <c r="E142" s="14">
        <v>1</v>
      </c>
      <c r="F142" s="15" t="s">
        <v>93</v>
      </c>
      <c r="G142" s="14" t="s">
        <v>54</v>
      </c>
      <c r="H142" s="14" t="s">
        <v>24</v>
      </c>
    </row>
    <row r="143" spans="1:18" s="7" customFormat="1" ht="12.75" hidden="1" customHeight="1" x14ac:dyDescent="0.2">
      <c r="A143" s="66" t="s">
        <v>104</v>
      </c>
      <c r="B143" s="40"/>
      <c r="C143" s="40"/>
      <c r="E143" s="14">
        <v>1</v>
      </c>
      <c r="F143" s="15" t="s">
        <v>93</v>
      </c>
      <c r="G143" s="14" t="s">
        <v>54</v>
      </c>
      <c r="H143" s="14" t="s">
        <v>28</v>
      </c>
    </row>
    <row r="144" spans="1:18" s="7" customFormat="1" ht="12.75" hidden="1" customHeight="1" x14ac:dyDescent="0.2">
      <c r="A144" s="66" t="s">
        <v>105</v>
      </c>
      <c r="B144" s="40"/>
      <c r="C144" s="40"/>
      <c r="D144" s="15"/>
      <c r="E144" s="14">
        <v>1</v>
      </c>
      <c r="F144" s="15" t="s">
        <v>93</v>
      </c>
      <c r="G144" s="14" t="s">
        <v>54</v>
      </c>
      <c r="H144" s="16" t="s">
        <v>49</v>
      </c>
    </row>
    <row r="145" spans="1:18" s="7" customFormat="1" ht="12.75" hidden="1" customHeight="1" x14ac:dyDescent="0.2">
      <c r="A145" s="66" t="s">
        <v>106</v>
      </c>
      <c r="B145" s="40"/>
      <c r="C145" s="40"/>
      <c r="D145" s="15"/>
      <c r="E145" s="14">
        <v>1</v>
      </c>
      <c r="F145" s="15" t="s">
        <v>93</v>
      </c>
      <c r="G145" s="14" t="s">
        <v>67</v>
      </c>
      <c r="H145" s="14" t="s">
        <v>8</v>
      </c>
    </row>
    <row r="146" spans="1:18" s="7" customFormat="1" ht="12.75" hidden="1" customHeight="1" x14ac:dyDescent="0.2">
      <c r="A146" s="66" t="s">
        <v>107</v>
      </c>
      <c r="B146" s="40"/>
      <c r="C146" s="40"/>
      <c r="D146" s="15"/>
      <c r="E146" s="14">
        <v>1</v>
      </c>
      <c r="F146" s="15" t="s">
        <v>93</v>
      </c>
      <c r="G146" s="14" t="s">
        <v>59</v>
      </c>
      <c r="H146" s="16" t="s">
        <v>49</v>
      </c>
    </row>
    <row r="147" spans="1:18" s="7" customFormat="1" ht="12.75" hidden="1" customHeight="1" x14ac:dyDescent="0.2">
      <c r="A147" s="66" t="s">
        <v>178</v>
      </c>
      <c r="B147" s="40"/>
      <c r="C147" s="40"/>
      <c r="D147" s="15"/>
      <c r="E147" s="14">
        <v>1</v>
      </c>
      <c r="F147" s="15" t="s">
        <v>93</v>
      </c>
      <c r="G147" s="14" t="s">
        <v>29</v>
      </c>
      <c r="H147" s="14" t="s">
        <v>8</v>
      </c>
    </row>
    <row r="148" spans="1:18" s="7" customFormat="1" ht="12.75" hidden="1" customHeight="1" x14ac:dyDescent="0.2">
      <c r="A148" s="66" t="s">
        <v>179</v>
      </c>
      <c r="B148" s="40"/>
      <c r="C148" s="40"/>
      <c r="D148" s="15"/>
      <c r="E148" s="14">
        <v>1</v>
      </c>
      <c r="F148" s="15" t="s">
        <v>93</v>
      </c>
      <c r="G148" s="14" t="s">
        <v>29</v>
      </c>
      <c r="H148" s="14" t="s">
        <v>45</v>
      </c>
    </row>
    <row r="149" spans="1:18" s="27" customFormat="1" ht="15" customHeight="1" x14ac:dyDescent="0.2">
      <c r="A149" s="63" t="s">
        <v>108</v>
      </c>
      <c r="B149" s="26"/>
      <c r="C149" s="26"/>
      <c r="J149" s="21">
        <f>SUM(J130:J148)</f>
        <v>0</v>
      </c>
      <c r="K149" s="23"/>
      <c r="L149" s="21">
        <f>SUM(L130:L144)</f>
        <v>0</v>
      </c>
      <c r="N149" s="21">
        <f>SUM(N130:N144)</f>
        <v>160000</v>
      </c>
      <c r="P149" s="21">
        <f>SUM(P130:P144)</f>
        <v>160000</v>
      </c>
      <c r="R149" s="21">
        <f>SUM(R130:R144)</f>
        <v>70000</v>
      </c>
    </row>
    <row r="150" spans="1:18" s="7" customFormat="1" ht="6" customHeight="1" x14ac:dyDescent="0.2"/>
    <row r="151" spans="1:18" s="7" customFormat="1" ht="15.75" customHeight="1" thickBot="1" x14ac:dyDescent="0.25">
      <c r="A151" s="11" t="s">
        <v>110</v>
      </c>
      <c r="B151" s="28"/>
      <c r="C151" s="28"/>
      <c r="J151" s="29">
        <f>J42+J113+J124+J149</f>
        <v>6715932.7300000014</v>
      </c>
      <c r="K151" s="23"/>
      <c r="L151" s="29">
        <f>L42+L113+L124+L149</f>
        <v>2894757.83</v>
      </c>
      <c r="N151" s="29">
        <f>N42+N113+N124+N149</f>
        <v>6653432.7400000002</v>
      </c>
      <c r="P151" s="29">
        <f>P42+P113+P124+P149</f>
        <v>9548190.5700000003</v>
      </c>
      <c r="R151" s="29">
        <f>R42+R113+R124+R149</f>
        <v>9870948.3100000005</v>
      </c>
    </row>
    <row r="152" spans="1:18" s="7" customFormat="1" ht="13.5" thickTop="1" x14ac:dyDescent="0.2">
      <c r="A152" s="31"/>
      <c r="B152" s="31"/>
      <c r="C152" s="31"/>
      <c r="D152" s="34"/>
      <c r="E152" s="31"/>
      <c r="F152" s="31"/>
      <c r="H152" s="35"/>
      <c r="I152" s="35"/>
      <c r="J152" s="35"/>
      <c r="K152" s="35"/>
      <c r="L152" s="35"/>
      <c r="M152" s="35"/>
    </row>
    <row r="153" spans="1:18" s="7" customFormat="1" x14ac:dyDescent="0.2"/>
    <row r="154" spans="1:18" s="7" customFormat="1" x14ac:dyDescent="0.2"/>
    <row r="155" spans="1:18" x14ac:dyDescent="0.2">
      <c r="A155" s="77" t="s">
        <v>133</v>
      </c>
      <c r="D155" s="33"/>
      <c r="E155" s="32"/>
      <c r="G155" s="31"/>
      <c r="I155" s="31"/>
      <c r="J155" s="138" t="s">
        <v>320</v>
      </c>
      <c r="K155" s="138"/>
      <c r="L155" s="138"/>
      <c r="M155" s="47"/>
      <c r="N155" s="49"/>
      <c r="O155" s="49"/>
      <c r="P155" s="48" t="s">
        <v>135</v>
      </c>
    </row>
    <row r="156" spans="1:18" x14ac:dyDescent="0.2">
      <c r="A156" s="50"/>
      <c r="D156" s="33"/>
      <c r="E156" s="51"/>
      <c r="G156" s="31"/>
      <c r="I156" s="31"/>
      <c r="J156" s="30"/>
      <c r="M156" s="30"/>
      <c r="N156" s="36"/>
      <c r="O156" s="36"/>
      <c r="P156" s="51"/>
    </row>
    <row r="157" spans="1:18" x14ac:dyDescent="0.2">
      <c r="A157" s="50"/>
      <c r="D157" s="33"/>
      <c r="E157" s="51"/>
      <c r="G157" s="31"/>
      <c r="I157" s="31"/>
      <c r="J157" s="117" t="s">
        <v>332</v>
      </c>
      <c r="M157" s="116"/>
      <c r="N157" s="36"/>
      <c r="O157" s="36"/>
      <c r="P157" s="51"/>
    </row>
    <row r="158" spans="1:18" x14ac:dyDescent="0.2">
      <c r="A158" s="52"/>
      <c r="D158" s="31"/>
      <c r="E158" s="53"/>
      <c r="G158" s="31"/>
      <c r="I158" s="31"/>
      <c r="J158" s="31"/>
      <c r="M158" s="31"/>
      <c r="P158" s="53"/>
    </row>
    <row r="159" spans="1:18" x14ac:dyDescent="0.2">
      <c r="A159" s="76" t="s">
        <v>314</v>
      </c>
      <c r="D159" s="55"/>
      <c r="E159" s="56"/>
      <c r="G159" s="31"/>
      <c r="I159" s="31"/>
      <c r="J159" s="139" t="s">
        <v>319</v>
      </c>
      <c r="K159" s="139"/>
      <c r="L159" s="139"/>
      <c r="M159" s="57"/>
      <c r="N159" s="59"/>
      <c r="O159" s="59"/>
      <c r="P159" s="58" t="s">
        <v>137</v>
      </c>
    </row>
    <row r="160" spans="1:18" x14ac:dyDescent="0.2">
      <c r="A160" s="75" t="s">
        <v>316</v>
      </c>
      <c r="D160" s="31"/>
      <c r="E160" s="32"/>
      <c r="G160" s="31"/>
      <c r="I160" s="31"/>
      <c r="J160" s="138" t="s">
        <v>305</v>
      </c>
      <c r="K160" s="138"/>
      <c r="L160" s="138"/>
      <c r="M160" s="33"/>
      <c r="N160" s="35"/>
      <c r="O160" s="35"/>
      <c r="P160" s="60" t="s">
        <v>139</v>
      </c>
    </row>
  </sheetData>
  <mergeCells count="12">
    <mergeCell ref="J155:L155"/>
    <mergeCell ref="J159:L159"/>
    <mergeCell ref="J160:L160"/>
    <mergeCell ref="A13:C13"/>
    <mergeCell ref="E13:H13"/>
    <mergeCell ref="A113:C113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2" verticalDpi="300" r:id="rId1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  <rowBreaks count="1" manualBreakCount="1">
    <brk id="95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92"/>
  <sheetViews>
    <sheetView view="pageBreakPreview" zoomScale="90" zoomScaleNormal="85" zoomScaleSheetLayoutView="90" workbookViewId="0">
      <pane xSplit="1" ySplit="14" topLeftCell="B22" activePane="bottomRight" state="frozen"/>
      <selection pane="topRight" activeCell="D1" sqref="D1"/>
      <selection pane="bottomLeft" activeCell="A16" sqref="A16"/>
      <selection pane="bottomRight" activeCell="L89" sqref="L89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4.886718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130" t="s">
        <v>111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19" ht="15.75" customHeight="1" x14ac:dyDescent="0.2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223</v>
      </c>
      <c r="H4" s="3"/>
      <c r="I4" s="3"/>
      <c r="R4" s="79">
        <v>1141</v>
      </c>
    </row>
    <row r="5" spans="1:19" ht="15" customHeight="1" x14ac:dyDescent="0.2">
      <c r="A5" s="5" t="s">
        <v>119</v>
      </c>
      <c r="B5" s="2" t="s">
        <v>113</v>
      </c>
      <c r="C5" s="5" t="s">
        <v>115</v>
      </c>
    </row>
    <row r="6" spans="1:19" ht="15" customHeight="1" x14ac:dyDescent="0.2">
      <c r="A6" s="5" t="s">
        <v>120</v>
      </c>
      <c r="B6" s="2" t="s">
        <v>113</v>
      </c>
      <c r="C6" s="5" t="s">
        <v>224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134" t="s">
        <v>122</v>
      </c>
      <c r="M9" s="134"/>
      <c r="N9" s="134"/>
      <c r="O9" s="134"/>
      <c r="P9" s="134"/>
      <c r="Q9" s="65"/>
    </row>
    <row r="10" spans="1:19" ht="15" customHeight="1" x14ac:dyDescent="0.2">
      <c r="H10" s="8"/>
      <c r="I10" s="8"/>
      <c r="J10" s="8" t="s">
        <v>303</v>
      </c>
      <c r="K10" s="8"/>
      <c r="L10" s="62" t="s">
        <v>123</v>
      </c>
      <c r="M10" s="62"/>
      <c r="N10" s="62" t="s">
        <v>125</v>
      </c>
      <c r="O10" s="62"/>
      <c r="P10" s="136" t="s">
        <v>127</v>
      </c>
      <c r="Q10" s="45"/>
      <c r="R10" s="104" t="s">
        <v>132</v>
      </c>
    </row>
    <row r="11" spans="1:19" ht="15" customHeight="1" x14ac:dyDescent="0.2">
      <c r="A11" s="132" t="s">
        <v>186</v>
      </c>
      <c r="B11" s="132"/>
      <c r="C11" s="132"/>
      <c r="D11" s="9"/>
      <c r="E11" s="132" t="s">
        <v>112</v>
      </c>
      <c r="F11" s="132"/>
      <c r="G11" s="132"/>
      <c r="H11" s="132"/>
      <c r="I11" s="8"/>
      <c r="J11" s="99" t="s">
        <v>298</v>
      </c>
      <c r="K11" s="44"/>
      <c r="L11" s="44" t="s">
        <v>304</v>
      </c>
      <c r="M11" s="44"/>
      <c r="N11" s="44" t="s">
        <v>304</v>
      </c>
      <c r="O11" s="44"/>
      <c r="P11" s="137"/>
      <c r="Q11" s="45"/>
      <c r="R11" s="44">
        <v>2018</v>
      </c>
    </row>
    <row r="12" spans="1:19" ht="15" customHeight="1" x14ac:dyDescent="0.2">
      <c r="A12" s="97"/>
      <c r="B12" s="97"/>
      <c r="C12" s="97"/>
      <c r="D12" s="9"/>
      <c r="E12" s="97"/>
      <c r="F12" s="97"/>
      <c r="G12" s="97"/>
      <c r="H12" s="97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37"/>
      <c r="Q12" s="45"/>
      <c r="R12" s="30" t="s">
        <v>2</v>
      </c>
    </row>
    <row r="13" spans="1:19" ht="15" customHeight="1" x14ac:dyDescent="0.2">
      <c r="A13" s="133" t="s">
        <v>3</v>
      </c>
      <c r="B13" s="133"/>
      <c r="C13" s="133"/>
      <c r="D13" s="7"/>
      <c r="E13" s="135" t="s">
        <v>4</v>
      </c>
      <c r="F13" s="135"/>
      <c r="G13" s="135"/>
      <c r="H13" s="135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188</v>
      </c>
      <c r="B15" s="12"/>
      <c r="C15" s="12"/>
    </row>
    <row r="16" spans="1:19" s="7" customFormat="1" ht="12.75" hidden="1" customHeight="1" x14ac:dyDescent="0.2">
      <c r="A16" s="66" t="s">
        <v>37</v>
      </c>
      <c r="B16" s="40"/>
      <c r="C16" s="40"/>
      <c r="D16" s="14"/>
      <c r="E16" s="14">
        <v>5</v>
      </c>
      <c r="F16" s="15" t="s">
        <v>12</v>
      </c>
      <c r="G16" s="14" t="s">
        <v>7</v>
      </c>
      <c r="H16" s="14" t="s">
        <v>8</v>
      </c>
    </row>
    <row r="17" spans="1:18" s="7" customFormat="1" ht="12.75" hidden="1" customHeight="1" x14ac:dyDescent="0.2">
      <c r="A17" s="66" t="s">
        <v>44</v>
      </c>
      <c r="B17" s="40"/>
      <c r="C17" s="40"/>
      <c r="D17" s="14"/>
      <c r="E17" s="14">
        <v>5</v>
      </c>
      <c r="F17" s="15" t="s">
        <v>12</v>
      </c>
      <c r="G17" s="14" t="s">
        <v>29</v>
      </c>
      <c r="H17" s="14" t="s">
        <v>45</v>
      </c>
      <c r="J17" s="19"/>
      <c r="K17" s="19"/>
    </row>
    <row r="18" spans="1:18" s="7" customFormat="1" ht="12.75" hidden="1" customHeight="1" x14ac:dyDescent="0.2">
      <c r="A18" s="66" t="s">
        <v>55</v>
      </c>
      <c r="B18" s="40"/>
      <c r="C18" s="40"/>
      <c r="E18" s="14">
        <v>5</v>
      </c>
      <c r="F18" s="15" t="s">
        <v>12</v>
      </c>
      <c r="G18" s="14" t="s">
        <v>54</v>
      </c>
      <c r="H18" s="14" t="s">
        <v>10</v>
      </c>
    </row>
    <row r="19" spans="1:18" s="7" customFormat="1" ht="12.75" customHeight="1" x14ac:dyDescent="0.2">
      <c r="A19" s="66"/>
      <c r="B19" s="40"/>
      <c r="C19" s="40"/>
      <c r="E19" s="14"/>
      <c r="F19" s="15"/>
      <c r="G19" s="14"/>
      <c r="H19" s="14"/>
    </row>
    <row r="20" spans="1:18" s="7" customFormat="1" ht="12.75" customHeight="1" x14ac:dyDescent="0.2">
      <c r="A20" s="66" t="s">
        <v>37</v>
      </c>
      <c r="B20" s="40"/>
      <c r="C20" s="40"/>
      <c r="D20" s="14"/>
      <c r="E20" s="14">
        <v>5</v>
      </c>
      <c r="F20" s="15" t="s">
        <v>12</v>
      </c>
      <c r="G20" s="14" t="s">
        <v>7</v>
      </c>
      <c r="H20" s="14" t="s">
        <v>8</v>
      </c>
      <c r="J20" s="7">
        <v>120000</v>
      </c>
    </row>
    <row r="21" spans="1:18" s="7" customFormat="1" ht="12.75" customHeight="1" x14ac:dyDescent="0.2">
      <c r="A21" s="66" t="s">
        <v>44</v>
      </c>
      <c r="B21" s="40"/>
      <c r="C21" s="40"/>
      <c r="D21" s="14"/>
      <c r="E21" s="14">
        <v>5</v>
      </c>
      <c r="F21" s="15" t="s">
        <v>12</v>
      </c>
      <c r="G21" s="14" t="s">
        <v>29</v>
      </c>
      <c r="H21" s="14" t="s">
        <v>45</v>
      </c>
      <c r="J21" s="7">
        <v>1700</v>
      </c>
    </row>
    <row r="22" spans="1:18" s="7" customFormat="1" ht="12.75" customHeight="1" x14ac:dyDescent="0.2">
      <c r="A22" s="66" t="s">
        <v>55</v>
      </c>
      <c r="B22" s="40"/>
      <c r="C22" s="40"/>
      <c r="E22" s="14">
        <v>5</v>
      </c>
      <c r="F22" s="15" t="s">
        <v>12</v>
      </c>
      <c r="G22" s="14" t="s">
        <v>54</v>
      </c>
      <c r="H22" s="14" t="s">
        <v>10</v>
      </c>
      <c r="J22" s="7">
        <v>35253.75</v>
      </c>
    </row>
    <row r="23" spans="1:18" s="7" customFormat="1" ht="12.75" customHeight="1" x14ac:dyDescent="0.2">
      <c r="A23" s="66" t="s">
        <v>72</v>
      </c>
      <c r="B23" s="40"/>
      <c r="C23" s="40"/>
      <c r="E23" s="14">
        <v>5</v>
      </c>
      <c r="F23" s="15" t="s">
        <v>12</v>
      </c>
      <c r="G23" s="14" t="s">
        <v>70</v>
      </c>
      <c r="H23" s="14" t="s">
        <v>49</v>
      </c>
      <c r="J23" s="7">
        <v>435392.65</v>
      </c>
      <c r="L23" s="7">
        <v>141152.25</v>
      </c>
      <c r="N23" s="7">
        <f>P23-L23</f>
        <v>504647.75</v>
      </c>
      <c r="P23" s="7">
        <v>645800</v>
      </c>
      <c r="R23" s="7">
        <v>645800</v>
      </c>
    </row>
    <row r="24" spans="1:18" s="7" customFormat="1" ht="12.75" hidden="1" customHeight="1" x14ac:dyDescent="0.2">
      <c r="A24" s="66" t="s">
        <v>164</v>
      </c>
      <c r="B24" s="40"/>
      <c r="C24" s="40"/>
      <c r="E24" s="14">
        <v>5</v>
      </c>
      <c r="F24" s="15" t="s">
        <v>12</v>
      </c>
      <c r="G24" s="14" t="s">
        <v>74</v>
      </c>
      <c r="H24" s="14" t="s">
        <v>10</v>
      </c>
    </row>
    <row r="25" spans="1:18" s="7" customFormat="1" ht="12.75" hidden="1" customHeight="1" x14ac:dyDescent="0.2">
      <c r="A25" s="66" t="s">
        <v>165</v>
      </c>
      <c r="B25" s="40"/>
      <c r="C25" s="40"/>
      <c r="E25" s="14">
        <v>5</v>
      </c>
      <c r="F25" s="15" t="s">
        <v>12</v>
      </c>
      <c r="G25" s="14" t="s">
        <v>74</v>
      </c>
      <c r="H25" s="14" t="s">
        <v>15</v>
      </c>
    </row>
    <row r="26" spans="1:18" s="7" customFormat="1" ht="12.75" hidden="1" customHeight="1" x14ac:dyDescent="0.2">
      <c r="A26" s="66" t="s">
        <v>166</v>
      </c>
      <c r="B26" s="40"/>
      <c r="C26" s="40"/>
      <c r="E26" s="14">
        <v>5</v>
      </c>
      <c r="F26" s="15" t="s">
        <v>12</v>
      </c>
      <c r="G26" s="14" t="s">
        <v>74</v>
      </c>
      <c r="H26" s="14" t="s">
        <v>17</v>
      </c>
    </row>
    <row r="27" spans="1:18" s="7" customFormat="1" ht="12.75" hidden="1" customHeight="1" x14ac:dyDescent="0.2">
      <c r="A27" s="66" t="s">
        <v>167</v>
      </c>
      <c r="B27" s="40"/>
      <c r="C27" s="40"/>
      <c r="E27" s="14">
        <v>5</v>
      </c>
      <c r="F27" s="15" t="s">
        <v>12</v>
      </c>
      <c r="G27" s="14" t="s">
        <v>74</v>
      </c>
      <c r="H27" s="14" t="s">
        <v>8</v>
      </c>
    </row>
    <row r="28" spans="1:18" s="7" customFormat="1" ht="12.75" hidden="1" customHeight="1" x14ac:dyDescent="0.2">
      <c r="A28" s="66" t="s">
        <v>168</v>
      </c>
      <c r="B28" s="40"/>
      <c r="C28" s="40"/>
      <c r="E28" s="14">
        <v>5</v>
      </c>
      <c r="F28" s="15" t="s">
        <v>12</v>
      </c>
      <c r="G28" s="14" t="s">
        <v>74</v>
      </c>
      <c r="H28" s="14" t="s">
        <v>45</v>
      </c>
    </row>
    <row r="29" spans="1:18" s="7" customFormat="1" ht="12.75" hidden="1" customHeight="1" x14ac:dyDescent="0.2">
      <c r="A29" s="66" t="s">
        <v>73</v>
      </c>
      <c r="B29" s="40"/>
      <c r="C29" s="40"/>
      <c r="E29" s="14">
        <v>5</v>
      </c>
      <c r="F29" s="15" t="s">
        <v>12</v>
      </c>
      <c r="G29" s="14" t="s">
        <v>74</v>
      </c>
      <c r="H29" s="14" t="s">
        <v>64</v>
      </c>
    </row>
    <row r="30" spans="1:18" s="7" customFormat="1" ht="12.75" hidden="1" customHeight="1" x14ac:dyDescent="0.2">
      <c r="A30" s="66" t="s">
        <v>75</v>
      </c>
      <c r="B30" s="40"/>
      <c r="C30" s="40"/>
      <c r="E30" s="14">
        <v>5</v>
      </c>
      <c r="F30" s="15" t="s">
        <v>12</v>
      </c>
      <c r="G30" s="14" t="s">
        <v>74</v>
      </c>
      <c r="H30" s="14" t="s">
        <v>19</v>
      </c>
    </row>
    <row r="31" spans="1:18" s="7" customFormat="1" ht="12.75" hidden="1" customHeight="1" x14ac:dyDescent="0.2">
      <c r="A31" s="66" t="s">
        <v>76</v>
      </c>
      <c r="B31" s="40"/>
      <c r="C31" s="40"/>
      <c r="E31" s="14">
        <v>5</v>
      </c>
      <c r="F31" s="15" t="s">
        <v>12</v>
      </c>
      <c r="G31" s="14" t="s">
        <v>74</v>
      </c>
      <c r="H31" s="14" t="s">
        <v>60</v>
      </c>
    </row>
    <row r="32" spans="1:18" s="7" customFormat="1" ht="12.75" hidden="1" customHeight="1" x14ac:dyDescent="0.2">
      <c r="A32" s="66" t="s">
        <v>77</v>
      </c>
      <c r="B32" s="40"/>
      <c r="C32" s="40"/>
      <c r="E32" s="14">
        <v>5</v>
      </c>
      <c r="F32" s="15" t="s">
        <v>12</v>
      </c>
      <c r="G32" s="14" t="s">
        <v>74</v>
      </c>
      <c r="H32" s="14" t="s">
        <v>49</v>
      </c>
    </row>
    <row r="33" spans="1:18" s="7" customFormat="1" ht="12.75" hidden="1" customHeight="1" x14ac:dyDescent="0.2">
      <c r="A33" s="66" t="s">
        <v>165</v>
      </c>
      <c r="B33" s="40"/>
      <c r="C33" s="40"/>
      <c r="E33" s="14">
        <v>5</v>
      </c>
      <c r="F33" s="15" t="s">
        <v>12</v>
      </c>
      <c r="G33" s="14" t="s">
        <v>74</v>
      </c>
      <c r="H33" s="14" t="s">
        <v>15</v>
      </c>
    </row>
    <row r="34" spans="1:18" s="7" customFormat="1" ht="12.75" hidden="1" customHeight="1" x14ac:dyDescent="0.2">
      <c r="A34" s="66" t="s">
        <v>78</v>
      </c>
      <c r="B34" s="40"/>
      <c r="C34" s="40"/>
      <c r="E34" s="14">
        <v>5</v>
      </c>
      <c r="F34" s="15" t="s">
        <v>12</v>
      </c>
      <c r="G34" s="14" t="s">
        <v>79</v>
      </c>
      <c r="H34" s="14" t="s">
        <v>10</v>
      </c>
    </row>
    <row r="35" spans="1:18" s="7" customFormat="1" ht="12.75" hidden="1" customHeight="1" x14ac:dyDescent="0.2">
      <c r="A35" s="66" t="s">
        <v>80</v>
      </c>
      <c r="B35" s="40"/>
      <c r="C35" s="40"/>
      <c r="E35" s="14">
        <v>5</v>
      </c>
      <c r="F35" s="15" t="s">
        <v>12</v>
      </c>
      <c r="G35" s="14" t="s">
        <v>79</v>
      </c>
      <c r="H35" s="14" t="s">
        <v>15</v>
      </c>
    </row>
    <row r="36" spans="1:18" s="7" customFormat="1" ht="12.75" hidden="1" customHeight="1" x14ac:dyDescent="0.2">
      <c r="A36" s="66" t="s">
        <v>169</v>
      </c>
      <c r="B36" s="40"/>
      <c r="C36" s="40"/>
      <c r="E36" s="14">
        <v>5</v>
      </c>
      <c r="F36" s="15" t="s">
        <v>12</v>
      </c>
      <c r="G36" s="14" t="s">
        <v>79</v>
      </c>
      <c r="H36" s="15" t="s">
        <v>60</v>
      </c>
    </row>
    <row r="37" spans="1:18" s="7" customFormat="1" ht="12.75" hidden="1" customHeight="1" x14ac:dyDescent="0.2">
      <c r="A37" s="66" t="s">
        <v>170</v>
      </c>
      <c r="B37" s="40"/>
      <c r="C37" s="40"/>
      <c r="E37" s="14">
        <v>5</v>
      </c>
      <c r="F37" s="15" t="s">
        <v>12</v>
      </c>
      <c r="G37" s="14" t="s">
        <v>79</v>
      </c>
      <c r="H37" s="15" t="s">
        <v>19</v>
      </c>
    </row>
    <row r="38" spans="1:18" s="7" customFormat="1" ht="12.75" hidden="1" customHeight="1" x14ac:dyDescent="0.2">
      <c r="A38" s="66" t="s">
        <v>171</v>
      </c>
      <c r="B38" s="40"/>
      <c r="C38" s="40"/>
      <c r="E38" s="14">
        <v>5</v>
      </c>
      <c r="F38" s="15" t="s">
        <v>12</v>
      </c>
      <c r="G38" s="14" t="s">
        <v>79</v>
      </c>
      <c r="H38" s="15" t="s">
        <v>82</v>
      </c>
    </row>
    <row r="39" spans="1:18" s="7" customFormat="1" ht="12.75" hidden="1" customHeight="1" x14ac:dyDescent="0.2">
      <c r="A39" s="66" t="s">
        <v>81</v>
      </c>
      <c r="B39" s="40"/>
      <c r="C39" s="40"/>
      <c r="E39" s="14">
        <v>5</v>
      </c>
      <c r="F39" s="15" t="s">
        <v>12</v>
      </c>
      <c r="G39" s="14" t="s">
        <v>59</v>
      </c>
      <c r="H39" s="15" t="s">
        <v>82</v>
      </c>
    </row>
    <row r="40" spans="1:18" s="7" customFormat="1" ht="12.75" hidden="1" customHeight="1" x14ac:dyDescent="0.2">
      <c r="A40" s="66" t="s">
        <v>83</v>
      </c>
      <c r="B40" s="40"/>
      <c r="C40" s="40"/>
      <c r="E40" s="14">
        <v>5</v>
      </c>
      <c r="F40" s="15" t="s">
        <v>12</v>
      </c>
      <c r="G40" s="14" t="s">
        <v>84</v>
      </c>
      <c r="H40" s="15" t="s">
        <v>8</v>
      </c>
    </row>
    <row r="41" spans="1:18" s="7" customFormat="1" ht="12.75" hidden="1" customHeight="1" x14ac:dyDescent="0.2">
      <c r="A41" s="66" t="s">
        <v>85</v>
      </c>
      <c r="B41" s="40"/>
      <c r="C41" s="40"/>
      <c r="E41" s="14">
        <v>5</v>
      </c>
      <c r="F41" s="15" t="s">
        <v>12</v>
      </c>
      <c r="G41" s="14" t="s">
        <v>84</v>
      </c>
      <c r="H41" s="15" t="s">
        <v>10</v>
      </c>
    </row>
    <row r="42" spans="1:18" s="7" customFormat="1" ht="12.75" hidden="1" customHeight="1" x14ac:dyDescent="0.2">
      <c r="A42" s="66" t="s">
        <v>86</v>
      </c>
      <c r="B42" s="40"/>
      <c r="C42" s="40"/>
      <c r="E42" s="14">
        <v>5</v>
      </c>
      <c r="F42" s="15" t="s">
        <v>12</v>
      </c>
      <c r="G42" s="14" t="s">
        <v>84</v>
      </c>
      <c r="H42" s="15" t="s">
        <v>15</v>
      </c>
    </row>
    <row r="43" spans="1:18" s="7" customFormat="1" ht="12.75" hidden="1" customHeight="1" x14ac:dyDescent="0.2">
      <c r="A43" s="66" t="s">
        <v>172</v>
      </c>
      <c r="B43" s="40"/>
      <c r="C43" s="40"/>
      <c r="E43" s="14">
        <v>5</v>
      </c>
      <c r="F43" s="15" t="s">
        <v>12</v>
      </c>
      <c r="G43" s="14" t="s">
        <v>174</v>
      </c>
      <c r="H43" s="15" t="s">
        <v>8</v>
      </c>
    </row>
    <row r="44" spans="1:18" s="7" customFormat="1" ht="12.75" hidden="1" customHeight="1" x14ac:dyDescent="0.2">
      <c r="A44" s="66" t="s">
        <v>173</v>
      </c>
      <c r="B44" s="40"/>
      <c r="C44" s="40"/>
      <c r="E44" s="14">
        <v>5</v>
      </c>
      <c r="F44" s="15" t="s">
        <v>12</v>
      </c>
      <c r="G44" s="14" t="s">
        <v>174</v>
      </c>
      <c r="H44" s="15" t="s">
        <v>10</v>
      </c>
    </row>
    <row r="45" spans="1:18" s="7" customFormat="1" ht="12.75" hidden="1" customHeight="1" x14ac:dyDescent="0.2">
      <c r="A45" s="66" t="s">
        <v>87</v>
      </c>
      <c r="B45" s="40"/>
      <c r="C45" s="40"/>
      <c r="E45" s="14">
        <v>5</v>
      </c>
      <c r="F45" s="15" t="s">
        <v>12</v>
      </c>
      <c r="G45" s="14" t="s">
        <v>174</v>
      </c>
      <c r="H45" s="15" t="s">
        <v>15</v>
      </c>
    </row>
    <row r="46" spans="1:18" s="7" customFormat="1" ht="12.75" hidden="1" customHeight="1" x14ac:dyDescent="0.2">
      <c r="A46" s="66" t="s">
        <v>294</v>
      </c>
      <c r="B46" s="40"/>
      <c r="C46" s="40"/>
      <c r="E46" s="14">
        <v>5</v>
      </c>
      <c r="F46" s="15" t="s">
        <v>12</v>
      </c>
      <c r="G46" s="83">
        <v>99</v>
      </c>
      <c r="H46" s="89">
        <v>990</v>
      </c>
    </row>
    <row r="47" spans="1:18" s="7" customFormat="1" ht="18.95" customHeight="1" x14ac:dyDescent="0.2">
      <c r="A47" s="129" t="s">
        <v>191</v>
      </c>
      <c r="B47" s="129"/>
      <c r="C47" s="129"/>
      <c r="J47" s="22">
        <f>SUM(J20:J46)</f>
        <v>592346.4</v>
      </c>
      <c r="K47" s="18"/>
      <c r="L47" s="22">
        <f>SUM(L16:L46)</f>
        <v>141152.25</v>
      </c>
      <c r="N47" s="22">
        <f>SUM(N16:N46)</f>
        <v>504647.75</v>
      </c>
      <c r="P47" s="22">
        <f>SUM(P16:P46)</f>
        <v>645800</v>
      </c>
      <c r="R47" s="22">
        <f>SUM(R16:R46)</f>
        <v>645800</v>
      </c>
    </row>
    <row r="48" spans="1:18" s="7" customFormat="1" ht="6" customHeight="1" x14ac:dyDescent="0.2">
      <c r="A48" s="20"/>
      <c r="B48" s="20"/>
      <c r="C48" s="20"/>
      <c r="J48" s="18"/>
      <c r="K48" s="18"/>
    </row>
    <row r="49" spans="1:18" s="7" customFormat="1" ht="12" hidden="1" customHeight="1" x14ac:dyDescent="0.2">
      <c r="A49" s="69" t="s">
        <v>189</v>
      </c>
    </row>
    <row r="50" spans="1:18" s="7" customFormat="1" ht="12" hidden="1" customHeight="1" x14ac:dyDescent="0.2">
      <c r="A50" s="66" t="s">
        <v>109</v>
      </c>
      <c r="E50" s="14">
        <v>5</v>
      </c>
      <c r="F50" s="15" t="s">
        <v>29</v>
      </c>
      <c r="G50" s="14" t="s">
        <v>7</v>
      </c>
      <c r="H50" s="14" t="s">
        <v>17</v>
      </c>
    </row>
    <row r="51" spans="1:18" s="7" customFormat="1" ht="12" hidden="1" customHeight="1" x14ac:dyDescent="0.2">
      <c r="A51" s="66" t="s">
        <v>180</v>
      </c>
      <c r="E51" s="14">
        <v>5</v>
      </c>
      <c r="F51" s="15" t="s">
        <v>29</v>
      </c>
      <c r="G51" s="14" t="s">
        <v>7</v>
      </c>
      <c r="H51" s="14" t="s">
        <v>64</v>
      </c>
    </row>
    <row r="52" spans="1:18" s="7" customFormat="1" ht="12" hidden="1" customHeight="1" x14ac:dyDescent="0.2">
      <c r="A52" s="66" t="s">
        <v>181</v>
      </c>
      <c r="E52" s="14">
        <v>5</v>
      </c>
      <c r="F52" s="15" t="s">
        <v>29</v>
      </c>
      <c r="G52" s="14" t="s">
        <v>7</v>
      </c>
      <c r="H52" s="16" t="s">
        <v>49</v>
      </c>
    </row>
    <row r="53" spans="1:18" s="7" customFormat="1" ht="12" hidden="1" customHeight="1" x14ac:dyDescent="0.2">
      <c r="A53" s="66" t="s">
        <v>181</v>
      </c>
      <c r="E53" s="14">
        <v>5</v>
      </c>
      <c r="F53" s="15" t="s">
        <v>29</v>
      </c>
      <c r="G53" s="14" t="s">
        <v>7</v>
      </c>
      <c r="H53" s="16" t="s">
        <v>49</v>
      </c>
    </row>
    <row r="54" spans="1:18" s="7" customFormat="1" ht="12" hidden="1" customHeight="1" x14ac:dyDescent="0.2">
      <c r="A54" s="66" t="s">
        <v>182</v>
      </c>
      <c r="E54" s="14">
        <v>5</v>
      </c>
      <c r="F54" s="15" t="s">
        <v>29</v>
      </c>
      <c r="G54" s="14" t="s">
        <v>7</v>
      </c>
      <c r="H54" s="14" t="s">
        <v>10</v>
      </c>
    </row>
    <row r="55" spans="1:18" s="7" customFormat="1" ht="12" hidden="1" customHeight="1" x14ac:dyDescent="0.2">
      <c r="A55" s="66" t="s">
        <v>181</v>
      </c>
      <c r="E55" s="14">
        <v>5</v>
      </c>
      <c r="F55" s="15" t="s">
        <v>29</v>
      </c>
      <c r="G55" s="14" t="s">
        <v>7</v>
      </c>
      <c r="H55" s="16" t="s">
        <v>49</v>
      </c>
    </row>
    <row r="56" spans="1:18" s="7" customFormat="1" ht="12" hidden="1" customHeight="1" x14ac:dyDescent="0.2">
      <c r="A56" s="66" t="s">
        <v>183</v>
      </c>
      <c r="E56" s="14">
        <v>5</v>
      </c>
      <c r="F56" s="15" t="s">
        <v>29</v>
      </c>
      <c r="G56" s="14" t="s">
        <v>7</v>
      </c>
      <c r="H56" s="14" t="s">
        <v>8</v>
      </c>
    </row>
    <row r="57" spans="1:18" s="7" customFormat="1" ht="12" hidden="1" customHeight="1" x14ac:dyDescent="0.2">
      <c r="A57" s="66" t="s">
        <v>184</v>
      </c>
      <c r="E57" s="14">
        <v>5</v>
      </c>
      <c r="F57" s="15" t="s">
        <v>29</v>
      </c>
      <c r="G57" s="14" t="s">
        <v>7</v>
      </c>
      <c r="H57" s="14" t="s">
        <v>15</v>
      </c>
    </row>
    <row r="58" spans="1:18" s="7" customFormat="1" ht="18.95" hidden="1" customHeight="1" x14ac:dyDescent="0.2">
      <c r="A58" s="63" t="s">
        <v>185</v>
      </c>
      <c r="J58" s="64">
        <f>SUM(J50:J57)</f>
        <v>0</v>
      </c>
      <c r="K58" s="27"/>
      <c r="L58" s="64">
        <f>SUM(L50:L57)</f>
        <v>0</v>
      </c>
      <c r="M58" s="27"/>
      <c r="N58" s="64">
        <f>SUM(N50:N57)</f>
        <v>0</v>
      </c>
      <c r="O58" s="27"/>
      <c r="P58" s="64">
        <f>SUM(P50:P57)</f>
        <v>0</v>
      </c>
      <c r="Q58" s="27"/>
      <c r="R58" s="64">
        <f>SUM(R50:R57)</f>
        <v>0</v>
      </c>
    </row>
    <row r="59" spans="1:18" s="7" customFormat="1" ht="6" hidden="1" customHeight="1" x14ac:dyDescent="0.2"/>
    <row r="60" spans="1:18" s="7" customFormat="1" ht="12.75" hidden="1" customHeight="1" x14ac:dyDescent="0.2">
      <c r="A60" s="68" t="s">
        <v>190</v>
      </c>
      <c r="B60" s="11"/>
      <c r="C60" s="11"/>
    </row>
    <row r="61" spans="1:18" s="7" customFormat="1" ht="12.75" hidden="1" customHeight="1" x14ac:dyDescent="0.2">
      <c r="A61" s="71" t="s">
        <v>91</v>
      </c>
      <c r="B61" s="25"/>
      <c r="C61" s="25"/>
    </row>
    <row r="62" spans="1:18" s="7" customFormat="1" ht="12.75" hidden="1" customHeight="1" x14ac:dyDescent="0.2">
      <c r="A62" s="66" t="s">
        <v>92</v>
      </c>
      <c r="B62" s="40"/>
      <c r="C62" s="40"/>
      <c r="E62" s="14">
        <v>1</v>
      </c>
      <c r="F62" s="15" t="s">
        <v>93</v>
      </c>
      <c r="G62" s="14" t="s">
        <v>7</v>
      </c>
      <c r="H62" s="14" t="s">
        <v>8</v>
      </c>
    </row>
    <row r="63" spans="1:18" s="7" customFormat="1" ht="12.75" hidden="1" customHeight="1" x14ac:dyDescent="0.2">
      <c r="A63" s="66" t="s">
        <v>94</v>
      </c>
      <c r="B63" s="40"/>
      <c r="C63" s="40"/>
      <c r="E63" s="14">
        <v>1</v>
      </c>
      <c r="F63" s="15" t="s">
        <v>93</v>
      </c>
      <c r="G63" s="14" t="s">
        <v>34</v>
      </c>
      <c r="H63" s="14" t="s">
        <v>8</v>
      </c>
    </row>
    <row r="64" spans="1:18" s="7" customFormat="1" ht="12.75" hidden="1" customHeight="1" x14ac:dyDescent="0.2">
      <c r="A64" s="66" t="s">
        <v>95</v>
      </c>
      <c r="B64" s="42"/>
      <c r="C64" s="42"/>
      <c r="E64" s="14">
        <v>1</v>
      </c>
      <c r="F64" s="15" t="s">
        <v>93</v>
      </c>
      <c r="G64" s="14" t="s">
        <v>34</v>
      </c>
      <c r="H64" s="14" t="s">
        <v>49</v>
      </c>
    </row>
    <row r="65" spans="1:8" s="7" customFormat="1" ht="12.75" hidden="1" customHeight="1" x14ac:dyDescent="0.2">
      <c r="A65" s="66" t="s">
        <v>96</v>
      </c>
      <c r="B65" s="42"/>
      <c r="C65" s="42"/>
      <c r="D65" s="15"/>
      <c r="E65" s="14">
        <v>1</v>
      </c>
      <c r="F65" s="15" t="s">
        <v>93</v>
      </c>
      <c r="G65" s="14" t="s">
        <v>54</v>
      </c>
      <c r="H65" s="14" t="s">
        <v>10</v>
      </c>
    </row>
    <row r="66" spans="1:8" s="7" customFormat="1" ht="12.75" hidden="1" customHeight="1" x14ac:dyDescent="0.2">
      <c r="A66" s="66" t="s">
        <v>97</v>
      </c>
      <c r="B66" s="40"/>
      <c r="C66" s="40"/>
      <c r="E66" s="14">
        <v>1</v>
      </c>
      <c r="F66" s="15" t="s">
        <v>93</v>
      </c>
      <c r="G66" s="14" t="s">
        <v>93</v>
      </c>
      <c r="H66" s="14" t="s">
        <v>8</v>
      </c>
    </row>
    <row r="67" spans="1:8" s="7" customFormat="1" ht="12.75" hidden="1" customHeight="1" x14ac:dyDescent="0.2">
      <c r="A67" s="66" t="s">
        <v>98</v>
      </c>
      <c r="B67" s="42"/>
      <c r="C67" s="42"/>
      <c r="E67" s="14">
        <v>1</v>
      </c>
      <c r="F67" s="15" t="s">
        <v>93</v>
      </c>
      <c r="G67" s="14" t="s">
        <v>54</v>
      </c>
      <c r="H67" s="14" t="s">
        <v>15</v>
      </c>
    </row>
    <row r="68" spans="1:8" s="7" customFormat="1" ht="12.75" hidden="1" customHeight="1" x14ac:dyDescent="0.2">
      <c r="A68" s="66" t="s">
        <v>99</v>
      </c>
      <c r="B68" s="42"/>
      <c r="C68" s="42"/>
      <c r="D68" s="15"/>
      <c r="E68" s="14">
        <v>1</v>
      </c>
      <c r="F68" s="15" t="s">
        <v>93</v>
      </c>
      <c r="G68" s="14" t="s">
        <v>93</v>
      </c>
      <c r="H68" s="14" t="s">
        <v>10</v>
      </c>
    </row>
    <row r="69" spans="1:8" s="7" customFormat="1" ht="12.75" hidden="1" customHeight="1" x14ac:dyDescent="0.2">
      <c r="A69" s="66" t="s">
        <v>100</v>
      </c>
      <c r="B69" s="40"/>
      <c r="C69" s="40"/>
      <c r="E69" s="14">
        <v>1</v>
      </c>
      <c r="F69" s="15" t="s">
        <v>93</v>
      </c>
      <c r="G69" s="14" t="s">
        <v>54</v>
      </c>
      <c r="H69" s="14" t="s">
        <v>19</v>
      </c>
    </row>
    <row r="70" spans="1:8" s="7" customFormat="1" ht="12.75" hidden="1" customHeight="1" x14ac:dyDescent="0.2">
      <c r="A70" s="66" t="s">
        <v>175</v>
      </c>
      <c r="B70" s="40"/>
      <c r="C70" s="40"/>
      <c r="E70" s="14">
        <v>1</v>
      </c>
      <c r="F70" s="15" t="s">
        <v>93</v>
      </c>
      <c r="G70" s="14" t="s">
        <v>54</v>
      </c>
      <c r="H70" s="14" t="s">
        <v>82</v>
      </c>
    </row>
    <row r="71" spans="1:8" s="7" customFormat="1" ht="12.75" hidden="1" customHeight="1" x14ac:dyDescent="0.2">
      <c r="A71" s="66" t="s">
        <v>176</v>
      </c>
      <c r="B71" s="40"/>
      <c r="C71" s="40"/>
      <c r="E71" s="14">
        <v>1</v>
      </c>
      <c r="F71" s="15" t="s">
        <v>93</v>
      </c>
      <c r="G71" s="14" t="s">
        <v>54</v>
      </c>
      <c r="H71" s="14" t="s">
        <v>45</v>
      </c>
    </row>
    <row r="72" spans="1:8" s="7" customFormat="1" ht="12.75" hidden="1" customHeight="1" x14ac:dyDescent="0.2">
      <c r="A72" s="66" t="s">
        <v>177</v>
      </c>
      <c r="B72" s="40"/>
      <c r="C72" s="40"/>
      <c r="E72" s="14">
        <v>1</v>
      </c>
      <c r="F72" s="15" t="s">
        <v>93</v>
      </c>
      <c r="G72" s="14" t="s">
        <v>54</v>
      </c>
      <c r="H72" s="14" t="s">
        <v>146</v>
      </c>
    </row>
    <row r="73" spans="1:8" s="7" customFormat="1" ht="12.75" hidden="1" customHeight="1" x14ac:dyDescent="0.2">
      <c r="A73" s="66" t="s">
        <v>101</v>
      </c>
      <c r="B73" s="40"/>
      <c r="C73" s="40"/>
      <c r="E73" s="14">
        <v>1</v>
      </c>
      <c r="F73" s="15" t="s">
        <v>93</v>
      </c>
      <c r="G73" s="14" t="s">
        <v>54</v>
      </c>
      <c r="H73" s="14" t="s">
        <v>102</v>
      </c>
    </row>
    <row r="74" spans="1:8" s="7" customFormat="1" ht="12.75" hidden="1" customHeight="1" x14ac:dyDescent="0.2">
      <c r="A74" s="66" t="s">
        <v>103</v>
      </c>
      <c r="B74" s="40"/>
      <c r="C74" s="40"/>
      <c r="E74" s="14">
        <v>1</v>
      </c>
      <c r="F74" s="15" t="s">
        <v>93</v>
      </c>
      <c r="G74" s="14" t="s">
        <v>54</v>
      </c>
      <c r="H74" s="14" t="s">
        <v>24</v>
      </c>
    </row>
    <row r="75" spans="1:8" s="7" customFormat="1" ht="12.75" hidden="1" customHeight="1" x14ac:dyDescent="0.2">
      <c r="A75" s="66" t="s">
        <v>104</v>
      </c>
      <c r="B75" s="40"/>
      <c r="C75" s="40"/>
      <c r="E75" s="14">
        <v>1</v>
      </c>
      <c r="F75" s="15" t="s">
        <v>93</v>
      </c>
      <c r="G75" s="14" t="s">
        <v>54</v>
      </c>
      <c r="H75" s="14" t="s">
        <v>28</v>
      </c>
    </row>
    <row r="76" spans="1:8" s="7" customFormat="1" ht="12.75" hidden="1" customHeight="1" x14ac:dyDescent="0.2">
      <c r="A76" s="66" t="s">
        <v>105</v>
      </c>
      <c r="B76" s="40"/>
      <c r="C76" s="40"/>
      <c r="D76" s="15"/>
      <c r="E76" s="14">
        <v>1</v>
      </c>
      <c r="F76" s="15" t="s">
        <v>93</v>
      </c>
      <c r="G76" s="14" t="s">
        <v>54</v>
      </c>
      <c r="H76" s="16" t="s">
        <v>49</v>
      </c>
    </row>
    <row r="77" spans="1:8" s="7" customFormat="1" ht="12.75" hidden="1" customHeight="1" x14ac:dyDescent="0.2">
      <c r="A77" s="66" t="s">
        <v>106</v>
      </c>
      <c r="B77" s="40"/>
      <c r="C77" s="40"/>
      <c r="D77" s="15"/>
      <c r="E77" s="14">
        <v>1</v>
      </c>
      <c r="F77" s="15" t="s">
        <v>93</v>
      </c>
      <c r="G77" s="14" t="s">
        <v>67</v>
      </c>
      <c r="H77" s="14" t="s">
        <v>8</v>
      </c>
    </row>
    <row r="78" spans="1:8" s="7" customFormat="1" ht="12.75" hidden="1" customHeight="1" x14ac:dyDescent="0.2">
      <c r="A78" s="66" t="s">
        <v>107</v>
      </c>
      <c r="B78" s="40"/>
      <c r="C78" s="40"/>
      <c r="D78" s="15"/>
      <c r="E78" s="14">
        <v>1</v>
      </c>
      <c r="F78" s="15" t="s">
        <v>93</v>
      </c>
      <c r="G78" s="14" t="s">
        <v>59</v>
      </c>
      <c r="H78" s="16" t="s">
        <v>49</v>
      </c>
    </row>
    <row r="79" spans="1:8" s="7" customFormat="1" ht="12.75" hidden="1" customHeight="1" x14ac:dyDescent="0.2">
      <c r="A79" s="66" t="s">
        <v>178</v>
      </c>
      <c r="B79" s="40"/>
      <c r="C79" s="40"/>
      <c r="D79" s="15"/>
      <c r="E79" s="14">
        <v>1</v>
      </c>
      <c r="F79" s="15" t="s">
        <v>93</v>
      </c>
      <c r="G79" s="14" t="s">
        <v>29</v>
      </c>
      <c r="H79" s="14" t="s">
        <v>8</v>
      </c>
    </row>
    <row r="80" spans="1:8" s="7" customFormat="1" ht="12.75" hidden="1" customHeight="1" x14ac:dyDescent="0.2">
      <c r="A80" s="66" t="s">
        <v>179</v>
      </c>
      <c r="B80" s="40"/>
      <c r="C80" s="40"/>
      <c r="D80" s="15"/>
      <c r="E80" s="14">
        <v>1</v>
      </c>
      <c r="F80" s="15" t="s">
        <v>93</v>
      </c>
      <c r="G80" s="14" t="s">
        <v>29</v>
      </c>
      <c r="H80" s="14" t="s">
        <v>45</v>
      </c>
    </row>
    <row r="81" spans="1:18" s="27" customFormat="1" ht="18.95" hidden="1" customHeight="1" x14ac:dyDescent="0.2">
      <c r="A81" s="63" t="s">
        <v>108</v>
      </c>
      <c r="B81" s="26"/>
      <c r="C81" s="26"/>
      <c r="J81" s="21">
        <f>SUM(J62:J80)</f>
        <v>0</v>
      </c>
      <c r="K81" s="23"/>
      <c r="L81" s="21">
        <f>SUM(L62:L76)</f>
        <v>0</v>
      </c>
      <c r="N81" s="21">
        <f>SUM(N62:N76)</f>
        <v>0</v>
      </c>
      <c r="P81" s="21">
        <f>SUM(P62:P76)</f>
        <v>0</v>
      </c>
      <c r="R81" s="21">
        <f>SUM(R62:R76)</f>
        <v>0</v>
      </c>
    </row>
    <row r="82" spans="1:18" s="7" customFormat="1" ht="6" hidden="1" customHeight="1" x14ac:dyDescent="0.2"/>
    <row r="83" spans="1:18" s="7" customFormat="1" ht="20.100000000000001" customHeight="1" thickBot="1" x14ac:dyDescent="0.25">
      <c r="A83" s="11" t="s">
        <v>110</v>
      </c>
      <c r="B83" s="28"/>
      <c r="C83" s="28"/>
      <c r="J83" s="29">
        <f>J47+J81</f>
        <v>592346.4</v>
      </c>
      <c r="K83" s="23"/>
      <c r="L83" s="29">
        <f t="shared" ref="L83:R83" si="0">L47+L81</f>
        <v>141152.25</v>
      </c>
      <c r="M83" s="29">
        <f t="shared" si="0"/>
        <v>0</v>
      </c>
      <c r="N83" s="29">
        <f t="shared" si="0"/>
        <v>504647.75</v>
      </c>
      <c r="O83" s="29">
        <f t="shared" si="0"/>
        <v>0</v>
      </c>
      <c r="P83" s="29">
        <f t="shared" si="0"/>
        <v>645800</v>
      </c>
      <c r="Q83" s="29">
        <f t="shared" si="0"/>
        <v>0</v>
      </c>
      <c r="R83" s="29">
        <f t="shared" si="0"/>
        <v>645800</v>
      </c>
    </row>
    <row r="84" spans="1:18" s="7" customFormat="1" ht="13.5" thickTop="1" x14ac:dyDescent="0.2">
      <c r="A84" s="31"/>
      <c r="B84" s="31"/>
      <c r="C84" s="31"/>
      <c r="D84" s="34"/>
      <c r="E84" s="31"/>
      <c r="F84" s="31"/>
      <c r="H84" s="35"/>
      <c r="I84" s="35"/>
      <c r="J84" s="35"/>
      <c r="K84" s="35"/>
      <c r="L84" s="35"/>
      <c r="M84" s="35"/>
    </row>
    <row r="85" spans="1:18" s="7" customFormat="1" x14ac:dyDescent="0.2"/>
    <row r="86" spans="1:18" s="7" customFormat="1" x14ac:dyDescent="0.2"/>
    <row r="87" spans="1:18" x14ac:dyDescent="0.2">
      <c r="A87" s="138" t="s">
        <v>133</v>
      </c>
      <c r="B87" s="138"/>
      <c r="C87" s="138"/>
      <c r="D87" s="33"/>
      <c r="E87" s="32"/>
      <c r="G87" s="31"/>
      <c r="I87" s="31"/>
      <c r="J87" s="138" t="s">
        <v>320</v>
      </c>
      <c r="K87" s="138"/>
      <c r="L87" s="138"/>
      <c r="M87" s="47"/>
      <c r="N87" s="49"/>
      <c r="O87" s="49"/>
      <c r="P87" s="48" t="s">
        <v>135</v>
      </c>
    </row>
    <row r="88" spans="1:18" x14ac:dyDescent="0.2">
      <c r="A88" s="50"/>
      <c r="D88" s="33"/>
      <c r="E88" s="51"/>
      <c r="G88" s="31"/>
      <c r="I88" s="31"/>
      <c r="J88" s="30"/>
      <c r="M88" s="30"/>
      <c r="N88" s="36"/>
      <c r="O88" s="36"/>
      <c r="P88" s="51"/>
    </row>
    <row r="89" spans="1:18" x14ac:dyDescent="0.2">
      <c r="A89" s="50"/>
      <c r="D89" s="33"/>
      <c r="E89" s="51"/>
      <c r="G89" s="31"/>
      <c r="I89" s="31"/>
      <c r="J89" s="116"/>
      <c r="M89" s="116"/>
      <c r="N89" s="36"/>
      <c r="O89" s="36"/>
      <c r="P89" s="51"/>
    </row>
    <row r="90" spans="1:18" x14ac:dyDescent="0.2">
      <c r="A90" s="52"/>
      <c r="D90" s="31"/>
      <c r="E90" s="53"/>
      <c r="G90" s="31"/>
      <c r="I90" s="31"/>
      <c r="J90" s="31"/>
      <c r="M90" s="31"/>
      <c r="P90" s="53"/>
    </row>
    <row r="91" spans="1:18" x14ac:dyDescent="0.2">
      <c r="A91" s="139" t="s">
        <v>315</v>
      </c>
      <c r="B91" s="139"/>
      <c r="C91" s="139"/>
      <c r="D91" s="55"/>
      <c r="E91" s="56"/>
      <c r="G91" s="31"/>
      <c r="I91" s="31"/>
      <c r="J91" s="139" t="s">
        <v>319</v>
      </c>
      <c r="K91" s="139"/>
      <c r="L91" s="139"/>
      <c r="M91" s="57"/>
      <c r="N91" s="59"/>
      <c r="O91" s="59"/>
      <c r="P91" s="58" t="s">
        <v>137</v>
      </c>
    </row>
    <row r="92" spans="1:18" x14ac:dyDescent="0.2">
      <c r="A92" s="138" t="s">
        <v>225</v>
      </c>
      <c r="B92" s="138"/>
      <c r="C92" s="138"/>
      <c r="D92" s="31"/>
      <c r="E92" s="32"/>
      <c r="G92" s="31"/>
      <c r="I92" s="31"/>
      <c r="J92" s="138" t="s">
        <v>305</v>
      </c>
      <c r="K92" s="138"/>
      <c r="L92" s="138"/>
      <c r="M92" s="33"/>
      <c r="N92" s="35"/>
      <c r="O92" s="35"/>
      <c r="P92" s="60" t="s">
        <v>139</v>
      </c>
    </row>
  </sheetData>
  <mergeCells count="15">
    <mergeCell ref="A87:C87"/>
    <mergeCell ref="A91:C91"/>
    <mergeCell ref="A92:C92"/>
    <mergeCell ref="J87:L87"/>
    <mergeCell ref="J91:L91"/>
    <mergeCell ref="J92:L92"/>
    <mergeCell ref="A13:C13"/>
    <mergeCell ref="E13:H13"/>
    <mergeCell ref="A47:C47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2" verticalDpi="300" r:id="rId1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62"/>
  <sheetViews>
    <sheetView view="pageBreakPreview" zoomScaleNormal="85" zoomScaleSheetLayoutView="100" workbookViewId="0">
      <pane xSplit="1" ySplit="14" topLeftCell="B138" activePane="bottomRight" state="frozen"/>
      <selection pane="topRight" activeCell="D1" sqref="D1"/>
      <selection pane="bottomLeft" activeCell="A16" sqref="A16"/>
      <selection pane="bottomRight" activeCell="L39" sqref="L39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4.886718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9" width="8.88671875" style="1"/>
    <col min="20" max="20" width="15.33203125" style="1" customWidth="1"/>
    <col min="21" max="21" width="9.6640625" style="1" customWidth="1"/>
    <col min="22" max="16384" width="8.88671875" style="1"/>
  </cols>
  <sheetData>
    <row r="1" spans="1:19" ht="15.75" x14ac:dyDescent="0.25">
      <c r="A1" s="130" t="s">
        <v>111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19" ht="15.75" customHeight="1" x14ac:dyDescent="0.2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226</v>
      </c>
      <c r="H4" s="3"/>
      <c r="I4" s="3"/>
      <c r="R4" s="79">
        <v>7611</v>
      </c>
    </row>
    <row r="5" spans="1:19" ht="15" customHeight="1" x14ac:dyDescent="0.2">
      <c r="A5" s="5" t="s">
        <v>119</v>
      </c>
      <c r="B5" s="2" t="s">
        <v>113</v>
      </c>
      <c r="C5" s="5" t="s">
        <v>232</v>
      </c>
    </row>
    <row r="6" spans="1:19" ht="15" customHeight="1" x14ac:dyDescent="0.2">
      <c r="A6" s="5" t="s">
        <v>120</v>
      </c>
      <c r="B6" s="2" t="s">
        <v>113</v>
      </c>
      <c r="C6" s="5" t="s">
        <v>227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134" t="s">
        <v>122</v>
      </c>
      <c r="M9" s="134"/>
      <c r="N9" s="134"/>
      <c r="O9" s="134"/>
      <c r="P9" s="134"/>
      <c r="Q9" s="65"/>
    </row>
    <row r="10" spans="1:19" ht="15" customHeight="1" x14ac:dyDescent="0.2">
      <c r="H10" s="8"/>
      <c r="I10" s="8"/>
      <c r="J10" s="8" t="s">
        <v>303</v>
      </c>
      <c r="K10" s="8"/>
      <c r="L10" s="62" t="s">
        <v>123</v>
      </c>
      <c r="M10" s="62"/>
      <c r="N10" s="62" t="s">
        <v>125</v>
      </c>
      <c r="O10" s="62"/>
      <c r="P10" s="136" t="s">
        <v>127</v>
      </c>
      <c r="Q10" s="45"/>
      <c r="R10" s="104" t="s">
        <v>132</v>
      </c>
    </row>
    <row r="11" spans="1:19" ht="15" customHeight="1" x14ac:dyDescent="0.2">
      <c r="A11" s="132" t="s">
        <v>186</v>
      </c>
      <c r="B11" s="132"/>
      <c r="C11" s="132"/>
      <c r="D11" s="9"/>
      <c r="E11" s="132" t="s">
        <v>112</v>
      </c>
      <c r="F11" s="132"/>
      <c r="G11" s="132"/>
      <c r="H11" s="132"/>
      <c r="I11" s="8"/>
      <c r="J11" s="99" t="s">
        <v>298</v>
      </c>
      <c r="K11" s="44"/>
      <c r="L11" s="44" t="s">
        <v>304</v>
      </c>
      <c r="M11" s="44"/>
      <c r="N11" s="44" t="s">
        <v>304</v>
      </c>
      <c r="O11" s="44"/>
      <c r="P11" s="137"/>
      <c r="Q11" s="45"/>
      <c r="R11" s="44">
        <v>2018</v>
      </c>
    </row>
    <row r="12" spans="1:19" ht="15" customHeight="1" x14ac:dyDescent="0.2">
      <c r="A12" s="97"/>
      <c r="B12" s="97"/>
      <c r="C12" s="97"/>
      <c r="D12" s="9"/>
      <c r="E12" s="97"/>
      <c r="F12" s="97"/>
      <c r="G12" s="97"/>
      <c r="H12" s="97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37"/>
      <c r="Q12" s="45"/>
      <c r="R12" s="30" t="s">
        <v>2</v>
      </c>
    </row>
    <row r="13" spans="1:19" ht="15" customHeight="1" x14ac:dyDescent="0.2">
      <c r="A13" s="133" t="s">
        <v>3</v>
      </c>
      <c r="B13" s="133"/>
      <c r="C13" s="133"/>
      <c r="D13" s="7"/>
      <c r="E13" s="135" t="s">
        <v>4</v>
      </c>
      <c r="F13" s="135"/>
      <c r="G13" s="135"/>
      <c r="H13" s="135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12.75" customHeight="1" x14ac:dyDescent="0.2">
      <c r="A16" s="66" t="s">
        <v>6</v>
      </c>
      <c r="B16" s="40"/>
      <c r="C16" s="40"/>
      <c r="D16" s="14"/>
      <c r="E16" s="14">
        <v>5</v>
      </c>
      <c r="F16" s="15" t="s">
        <v>7</v>
      </c>
      <c r="G16" s="14" t="s">
        <v>7</v>
      </c>
      <c r="H16" s="14" t="s">
        <v>8</v>
      </c>
      <c r="I16" s="14"/>
      <c r="J16" s="13">
        <v>4331828.8099999996</v>
      </c>
      <c r="K16" s="13"/>
      <c r="L16" s="7">
        <v>2231917.86</v>
      </c>
      <c r="N16" s="7">
        <f>P16-L16</f>
        <v>4931057.6099999994</v>
      </c>
      <c r="P16" s="7">
        <v>7162975.4699999997</v>
      </c>
      <c r="R16" s="7">
        <v>7129018.2599999998</v>
      </c>
    </row>
    <row r="17" spans="1:18" s="7" customFormat="1" ht="12.75" hidden="1" customHeight="1" x14ac:dyDescent="0.2">
      <c r="A17" s="67" t="s">
        <v>9</v>
      </c>
      <c r="B17" s="41"/>
      <c r="C17" s="41"/>
      <c r="E17" s="38">
        <v>5</v>
      </c>
      <c r="F17" s="37" t="s">
        <v>7</v>
      </c>
      <c r="G17" s="38" t="s">
        <v>7</v>
      </c>
      <c r="H17" s="38" t="s">
        <v>10</v>
      </c>
      <c r="J17" s="39"/>
      <c r="K17" s="39"/>
    </row>
    <row r="18" spans="1:18" s="7" customFormat="1" ht="12.75" customHeight="1" x14ac:dyDescent="0.2">
      <c r="A18" s="66" t="s">
        <v>11</v>
      </c>
      <c r="B18" s="40"/>
      <c r="C18" s="40"/>
      <c r="D18" s="14"/>
      <c r="E18" s="14">
        <v>5</v>
      </c>
      <c r="F18" s="15" t="s">
        <v>7</v>
      </c>
      <c r="G18" s="14" t="s">
        <v>12</v>
      </c>
      <c r="H18" s="14" t="s">
        <v>8</v>
      </c>
      <c r="J18" s="13">
        <v>536723.81000000006</v>
      </c>
      <c r="K18" s="13"/>
      <c r="L18" s="7">
        <v>270909.09000000003</v>
      </c>
      <c r="N18" s="7">
        <f t="shared" ref="N18:N21" si="0">P18-L18</f>
        <v>425090.91</v>
      </c>
      <c r="P18" s="7">
        <v>696000</v>
      </c>
      <c r="R18" s="7">
        <v>696000</v>
      </c>
    </row>
    <row r="19" spans="1:18" s="7" customFormat="1" ht="12.75" customHeight="1" x14ac:dyDescent="0.2">
      <c r="A19" s="66" t="s">
        <v>13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10</v>
      </c>
      <c r="J19" s="13">
        <v>109000</v>
      </c>
      <c r="K19" s="13"/>
      <c r="L19" s="7">
        <v>51000</v>
      </c>
      <c r="N19" s="7">
        <f t="shared" si="0"/>
        <v>51000</v>
      </c>
      <c r="P19" s="7">
        <v>102000</v>
      </c>
      <c r="R19" s="7">
        <v>102000</v>
      </c>
    </row>
    <row r="20" spans="1:18" s="7" customFormat="1" ht="12.75" customHeight="1" x14ac:dyDescent="0.2">
      <c r="A20" s="66" t="s">
        <v>14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15</v>
      </c>
      <c r="J20" s="13">
        <v>109000</v>
      </c>
      <c r="K20" s="13"/>
      <c r="L20" s="7">
        <v>51000</v>
      </c>
      <c r="N20" s="7">
        <f t="shared" si="0"/>
        <v>51000</v>
      </c>
      <c r="P20" s="7">
        <v>102000</v>
      </c>
      <c r="R20" s="7">
        <v>102000</v>
      </c>
    </row>
    <row r="21" spans="1:18" s="7" customFormat="1" ht="12.75" customHeight="1" x14ac:dyDescent="0.2">
      <c r="A21" s="66" t="s">
        <v>16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17</v>
      </c>
      <c r="J21" s="13">
        <v>125000</v>
      </c>
      <c r="K21" s="13"/>
      <c r="L21" s="7">
        <v>110000</v>
      </c>
      <c r="N21" s="7">
        <f t="shared" si="0"/>
        <v>35000</v>
      </c>
      <c r="P21" s="7">
        <v>145000</v>
      </c>
      <c r="R21" s="7">
        <v>145000</v>
      </c>
    </row>
    <row r="22" spans="1:18" s="7" customFormat="1" ht="12.75" hidden="1" customHeight="1" x14ac:dyDescent="0.2">
      <c r="A22" s="66" t="s">
        <v>141</v>
      </c>
      <c r="B22" s="40"/>
      <c r="C22" s="40"/>
      <c r="D22" s="14"/>
      <c r="E22" s="14">
        <v>5</v>
      </c>
      <c r="F22" s="15" t="s">
        <v>7</v>
      </c>
      <c r="G22" s="14" t="s">
        <v>12</v>
      </c>
      <c r="H22" s="14" t="s">
        <v>64</v>
      </c>
      <c r="J22" s="13"/>
      <c r="K22" s="13"/>
    </row>
    <row r="23" spans="1:18" s="7" customFormat="1" ht="12.75" hidden="1" customHeight="1" x14ac:dyDescent="0.2">
      <c r="A23" s="66" t="s">
        <v>143</v>
      </c>
      <c r="B23" s="40"/>
      <c r="C23" s="40"/>
      <c r="E23" s="14">
        <v>5</v>
      </c>
      <c r="F23" s="15" t="s">
        <v>7</v>
      </c>
      <c r="G23" s="14" t="s">
        <v>12</v>
      </c>
      <c r="H23" s="14" t="s">
        <v>45</v>
      </c>
      <c r="J23" s="13"/>
      <c r="K23" s="13"/>
    </row>
    <row r="24" spans="1:18" s="7" customFormat="1" ht="12.75" hidden="1" customHeight="1" x14ac:dyDescent="0.2">
      <c r="A24" s="66" t="s">
        <v>144</v>
      </c>
      <c r="B24" s="40"/>
      <c r="C24" s="40"/>
      <c r="D24" s="14"/>
      <c r="E24" s="14">
        <v>5</v>
      </c>
      <c r="F24" s="15" t="s">
        <v>7</v>
      </c>
      <c r="G24" s="14" t="s">
        <v>12</v>
      </c>
      <c r="H24" s="14" t="s">
        <v>60</v>
      </c>
      <c r="J24" s="13"/>
      <c r="K24" s="13"/>
      <c r="N24" s="7">
        <f t="shared" ref="N24:N36" si="1">P24-L24</f>
        <v>0</v>
      </c>
    </row>
    <row r="25" spans="1:18" s="7" customFormat="1" ht="12.75" hidden="1" customHeight="1" x14ac:dyDescent="0.2">
      <c r="A25" s="66" t="s">
        <v>18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4" t="s">
        <v>19</v>
      </c>
      <c r="J25" s="13"/>
      <c r="K25" s="13"/>
      <c r="N25" s="7">
        <f t="shared" si="1"/>
        <v>0</v>
      </c>
    </row>
    <row r="26" spans="1:18" s="7" customFormat="1" ht="12.75" hidden="1" customHeight="1" x14ac:dyDescent="0.2">
      <c r="A26" s="66" t="s">
        <v>21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4" t="s">
        <v>102</v>
      </c>
      <c r="J26" s="13"/>
      <c r="K26" s="13"/>
      <c r="N26" s="7">
        <f t="shared" si="1"/>
        <v>0</v>
      </c>
    </row>
    <row r="27" spans="1:18" s="7" customFormat="1" ht="12.75" customHeight="1" x14ac:dyDescent="0.2">
      <c r="A27" s="66" t="s">
        <v>22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6" t="s">
        <v>146</v>
      </c>
      <c r="J27" s="13"/>
      <c r="K27" s="13"/>
      <c r="N27" s="7">
        <f t="shared" si="1"/>
        <v>60000</v>
      </c>
      <c r="P27" s="7">
        <v>60000</v>
      </c>
      <c r="R27" s="7">
        <v>60000</v>
      </c>
    </row>
    <row r="28" spans="1:18" s="7" customFormat="1" ht="12.75" hidden="1" customHeight="1" x14ac:dyDescent="0.2">
      <c r="A28" s="66" t="s">
        <v>145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47</v>
      </c>
      <c r="N28" s="7">
        <f t="shared" si="1"/>
        <v>0</v>
      </c>
    </row>
    <row r="29" spans="1:18" s="7" customFormat="1" ht="12.75" hidden="1" customHeight="1" x14ac:dyDescent="0.2">
      <c r="A29" s="66" t="s">
        <v>23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24</v>
      </c>
      <c r="N29" s="7">
        <f t="shared" si="1"/>
        <v>0</v>
      </c>
    </row>
    <row r="30" spans="1:18" s="7" customFormat="1" ht="12.75" customHeight="1" x14ac:dyDescent="0.2">
      <c r="A30" s="66" t="s">
        <v>27</v>
      </c>
      <c r="B30" s="40"/>
      <c r="C30" s="40"/>
      <c r="D30" s="14"/>
      <c r="E30" s="14">
        <v>5</v>
      </c>
      <c r="F30" s="15" t="s">
        <v>7</v>
      </c>
      <c r="G30" s="14" t="s">
        <v>12</v>
      </c>
      <c r="H30" s="16" t="s">
        <v>28</v>
      </c>
      <c r="J30" s="7">
        <v>364057.2</v>
      </c>
      <c r="L30" s="7">
        <v>8838.6</v>
      </c>
      <c r="N30" s="7">
        <f>P30-L30</f>
        <v>588986.4</v>
      </c>
      <c r="P30" s="7">
        <v>597825</v>
      </c>
      <c r="R30" s="7">
        <v>594463</v>
      </c>
    </row>
    <row r="31" spans="1:18" s="7" customFormat="1" ht="12.75" customHeight="1" x14ac:dyDescent="0.2">
      <c r="A31" s="66" t="s">
        <v>25</v>
      </c>
      <c r="B31" s="40"/>
      <c r="C31" s="40"/>
      <c r="D31" s="14"/>
      <c r="E31" s="14">
        <v>5</v>
      </c>
      <c r="F31" s="15" t="s">
        <v>7</v>
      </c>
      <c r="G31" s="14" t="s">
        <v>12</v>
      </c>
      <c r="H31" s="16" t="s">
        <v>26</v>
      </c>
      <c r="J31" s="7">
        <v>113000</v>
      </c>
      <c r="L31" s="7">
        <v>3000</v>
      </c>
      <c r="N31" s="7">
        <f t="shared" si="1"/>
        <v>142000</v>
      </c>
      <c r="P31" s="7">
        <v>145000</v>
      </c>
      <c r="R31" s="7">
        <v>145000</v>
      </c>
    </row>
    <row r="32" spans="1:18" s="7" customFormat="1" ht="12.75" customHeight="1" x14ac:dyDescent="0.2">
      <c r="A32" s="66" t="s">
        <v>140</v>
      </c>
      <c r="B32" s="40"/>
      <c r="C32" s="40"/>
      <c r="D32" s="14"/>
      <c r="E32" s="14">
        <v>5</v>
      </c>
      <c r="F32" s="15" t="s">
        <v>7</v>
      </c>
      <c r="G32" s="14" t="s">
        <v>12</v>
      </c>
      <c r="H32" s="16" t="s">
        <v>49</v>
      </c>
      <c r="J32" s="13">
        <v>438617</v>
      </c>
      <c r="K32" s="13"/>
      <c r="L32" s="7">
        <v>386160</v>
      </c>
      <c r="N32" s="7">
        <f>P32-L32</f>
        <v>211665</v>
      </c>
      <c r="P32" s="7">
        <v>597825</v>
      </c>
      <c r="R32" s="7">
        <v>594463</v>
      </c>
    </row>
    <row r="33" spans="1:18" s="7" customFormat="1" ht="12.75" customHeight="1" x14ac:dyDescent="0.2">
      <c r="A33" s="66" t="s">
        <v>297</v>
      </c>
      <c r="B33" s="40"/>
      <c r="C33" s="40"/>
      <c r="D33" s="14"/>
      <c r="E33" s="14">
        <v>5</v>
      </c>
      <c r="F33" s="15" t="s">
        <v>7</v>
      </c>
      <c r="G33" s="14" t="s">
        <v>29</v>
      </c>
      <c r="H33" s="14" t="s">
        <v>8</v>
      </c>
      <c r="J33" s="7">
        <v>521237.38</v>
      </c>
      <c r="L33" s="7">
        <v>267280.83</v>
      </c>
      <c r="N33" s="7">
        <f t="shared" si="1"/>
        <v>593587.16999999993</v>
      </c>
      <c r="P33" s="7">
        <v>860868</v>
      </c>
      <c r="R33" s="7">
        <v>856026.72</v>
      </c>
    </row>
    <row r="34" spans="1:18" s="7" customFormat="1" ht="12.75" customHeight="1" x14ac:dyDescent="0.2">
      <c r="A34" s="66" t="s">
        <v>30</v>
      </c>
      <c r="B34" s="40"/>
      <c r="C34" s="40"/>
      <c r="D34" s="14"/>
      <c r="E34" s="14">
        <v>5</v>
      </c>
      <c r="F34" s="15" t="s">
        <v>7</v>
      </c>
      <c r="G34" s="14" t="s">
        <v>29</v>
      </c>
      <c r="H34" s="14" t="s">
        <v>10</v>
      </c>
      <c r="J34" s="7">
        <v>26900</v>
      </c>
      <c r="L34" s="7">
        <v>13500</v>
      </c>
      <c r="N34" s="7">
        <f t="shared" si="1"/>
        <v>21300</v>
      </c>
      <c r="P34" s="7">
        <v>34800</v>
      </c>
      <c r="R34" s="7">
        <v>34800</v>
      </c>
    </row>
    <row r="35" spans="1:18" s="7" customFormat="1" ht="12.75" customHeight="1" x14ac:dyDescent="0.2">
      <c r="A35" s="66" t="s">
        <v>31</v>
      </c>
      <c r="B35" s="40"/>
      <c r="C35" s="40"/>
      <c r="D35" s="14"/>
      <c r="E35" s="14">
        <v>5</v>
      </c>
      <c r="F35" s="15" t="s">
        <v>7</v>
      </c>
      <c r="G35" s="14" t="s">
        <v>29</v>
      </c>
      <c r="H35" s="14" t="s">
        <v>15</v>
      </c>
      <c r="J35" s="7">
        <v>50837.5</v>
      </c>
      <c r="L35" s="7">
        <v>26750</v>
      </c>
      <c r="N35" s="7">
        <f t="shared" si="1"/>
        <v>50500</v>
      </c>
      <c r="P35" s="7">
        <v>77250</v>
      </c>
      <c r="R35" s="7">
        <v>76800</v>
      </c>
    </row>
    <row r="36" spans="1:18" s="7" customFormat="1" ht="12.75" customHeight="1" x14ac:dyDescent="0.2">
      <c r="A36" s="66" t="s">
        <v>32</v>
      </c>
      <c r="B36" s="40"/>
      <c r="C36" s="40"/>
      <c r="D36" s="14"/>
      <c r="E36" s="14">
        <v>5</v>
      </c>
      <c r="F36" s="15" t="s">
        <v>7</v>
      </c>
      <c r="G36" s="14" t="s">
        <v>29</v>
      </c>
      <c r="H36" s="14" t="s">
        <v>17</v>
      </c>
      <c r="J36" s="7">
        <v>26839.16</v>
      </c>
      <c r="L36" s="7">
        <v>13482.72</v>
      </c>
      <c r="N36" s="7">
        <f t="shared" si="1"/>
        <v>21317.279999999999</v>
      </c>
      <c r="P36" s="7">
        <v>34800</v>
      </c>
      <c r="R36" s="7">
        <v>34800</v>
      </c>
    </row>
    <row r="37" spans="1:18" s="7" customFormat="1" ht="12.75" hidden="1" customHeight="1" x14ac:dyDescent="0.2">
      <c r="A37" s="66" t="s">
        <v>147</v>
      </c>
      <c r="B37" s="40"/>
      <c r="C37" s="40"/>
      <c r="D37" s="14"/>
      <c r="E37" s="14">
        <v>5</v>
      </c>
      <c r="F37" s="15" t="s">
        <v>7</v>
      </c>
      <c r="G37" s="14" t="s">
        <v>34</v>
      </c>
      <c r="H37" s="14" t="s">
        <v>8</v>
      </c>
    </row>
    <row r="38" spans="1:18" s="7" customFormat="1" ht="12.75" hidden="1" customHeight="1" x14ac:dyDescent="0.2">
      <c r="A38" s="66" t="s">
        <v>148</v>
      </c>
      <c r="B38" s="40"/>
      <c r="C38" s="40"/>
      <c r="D38" s="14"/>
      <c r="E38" s="14">
        <v>5</v>
      </c>
      <c r="F38" s="15" t="s">
        <v>7</v>
      </c>
      <c r="G38" s="14" t="s">
        <v>34</v>
      </c>
      <c r="H38" s="14" t="s">
        <v>10</v>
      </c>
    </row>
    <row r="39" spans="1:18" s="7" customFormat="1" ht="12.75" customHeight="1" x14ac:dyDescent="0.2">
      <c r="A39" s="66" t="s">
        <v>33</v>
      </c>
      <c r="B39" s="40"/>
      <c r="C39" s="40"/>
      <c r="D39" s="14"/>
      <c r="E39" s="14">
        <v>5</v>
      </c>
      <c r="F39" s="15" t="s">
        <v>7</v>
      </c>
      <c r="G39" s="14" t="s">
        <v>34</v>
      </c>
      <c r="H39" s="14" t="s">
        <v>15</v>
      </c>
      <c r="J39" s="7">
        <v>33619.08</v>
      </c>
      <c r="L39" s="7">
        <v>159820.10999999999</v>
      </c>
      <c r="N39" s="7">
        <f t="shared" ref="N39" si="2">P39-L39</f>
        <v>24262.450000000012</v>
      </c>
      <c r="P39" s="7">
        <v>184082.56</v>
      </c>
    </row>
    <row r="40" spans="1:18" s="7" customFormat="1" ht="12.75" customHeight="1" x14ac:dyDescent="0.2">
      <c r="A40" s="66" t="s">
        <v>35</v>
      </c>
      <c r="B40" s="40"/>
      <c r="C40" s="40"/>
      <c r="D40" s="14"/>
      <c r="E40" s="14">
        <v>5</v>
      </c>
      <c r="F40" s="15" t="s">
        <v>7</v>
      </c>
      <c r="G40" s="14" t="s">
        <v>34</v>
      </c>
      <c r="H40" s="14" t="s">
        <v>49</v>
      </c>
      <c r="J40" s="7">
        <v>230631.9</v>
      </c>
      <c r="N40" s="7">
        <f>P40-L40</f>
        <v>145000</v>
      </c>
      <c r="P40" s="7">
        <v>145000</v>
      </c>
      <c r="R40" s="7">
        <v>145000</v>
      </c>
    </row>
    <row r="41" spans="1:18" s="7" customFormat="1" ht="12.75" hidden="1" customHeight="1" x14ac:dyDescent="0.2">
      <c r="A41" s="66" t="s">
        <v>149</v>
      </c>
      <c r="B41" s="40"/>
      <c r="C41" s="40"/>
      <c r="D41" s="14"/>
      <c r="E41" s="14">
        <v>5</v>
      </c>
      <c r="F41" s="15" t="s">
        <v>7</v>
      </c>
      <c r="G41" s="14" t="s">
        <v>29</v>
      </c>
      <c r="H41" s="14" t="s">
        <v>64</v>
      </c>
    </row>
    <row r="42" spans="1:18" s="7" customFormat="1" ht="18.95" customHeight="1" x14ac:dyDescent="0.2">
      <c r="A42" s="63" t="s">
        <v>36</v>
      </c>
      <c r="B42" s="26"/>
      <c r="C42" s="26"/>
      <c r="J42" s="22">
        <f>SUM(J16:J41)</f>
        <v>7017291.8399999999</v>
      </c>
      <c r="K42" s="18"/>
      <c r="L42" s="22">
        <f>SUM(L16:L41)</f>
        <v>3593659.21</v>
      </c>
      <c r="N42" s="22">
        <f>SUM(N16:N41)</f>
        <v>7351766.8200000003</v>
      </c>
      <c r="P42" s="22">
        <f>SUM(P16:P41)</f>
        <v>10945426.029999999</v>
      </c>
      <c r="R42" s="22">
        <f>SUM(R16:R41)</f>
        <v>10715370.98</v>
      </c>
    </row>
    <row r="43" spans="1:18" s="7" customFormat="1" ht="6" customHeight="1" x14ac:dyDescent="0.2">
      <c r="A43" s="17"/>
      <c r="B43" s="17"/>
      <c r="C43" s="17"/>
      <c r="J43" s="18"/>
      <c r="K43" s="18"/>
    </row>
    <row r="44" spans="1:18" s="7" customFormat="1" ht="12.75" customHeight="1" x14ac:dyDescent="0.2">
      <c r="A44" s="68" t="s">
        <v>188</v>
      </c>
      <c r="B44" s="12"/>
      <c r="C44" s="12"/>
    </row>
    <row r="45" spans="1:18" s="7" customFormat="1" ht="12.75" customHeight="1" x14ac:dyDescent="0.2">
      <c r="A45" s="66" t="s">
        <v>37</v>
      </c>
      <c r="B45" s="40"/>
      <c r="C45" s="40"/>
      <c r="D45" s="14"/>
      <c r="E45" s="14">
        <v>5</v>
      </c>
      <c r="F45" s="15" t="s">
        <v>12</v>
      </c>
      <c r="G45" s="14" t="s">
        <v>7</v>
      </c>
      <c r="H45" s="14" t="s">
        <v>8</v>
      </c>
      <c r="J45" s="7">
        <v>33169</v>
      </c>
      <c r="L45" s="7">
        <v>10249</v>
      </c>
      <c r="N45" s="7">
        <f t="shared" ref="N45:N52" si="3">P45-L45</f>
        <v>208151</v>
      </c>
      <c r="P45" s="7">
        <v>218400</v>
      </c>
      <c r="R45" s="7">
        <v>109200</v>
      </c>
    </row>
    <row r="46" spans="1:18" s="7" customFormat="1" ht="12.75" hidden="1" customHeight="1" x14ac:dyDescent="0.2">
      <c r="A46" s="66" t="s">
        <v>38</v>
      </c>
      <c r="B46" s="40"/>
      <c r="C46" s="40"/>
      <c r="E46" s="14">
        <v>5</v>
      </c>
      <c r="F46" s="15" t="s">
        <v>12</v>
      </c>
      <c r="G46" s="14" t="s">
        <v>7</v>
      </c>
      <c r="H46" s="14" t="s">
        <v>10</v>
      </c>
      <c r="N46" s="7">
        <f t="shared" si="3"/>
        <v>0</v>
      </c>
    </row>
    <row r="47" spans="1:18" s="7" customFormat="1" ht="12.75" customHeight="1" x14ac:dyDescent="0.2">
      <c r="A47" s="66" t="s">
        <v>39</v>
      </c>
      <c r="B47" s="40"/>
      <c r="C47" s="40"/>
      <c r="E47" s="14">
        <v>5</v>
      </c>
      <c r="F47" s="15" t="s">
        <v>12</v>
      </c>
      <c r="G47" s="14" t="s">
        <v>12</v>
      </c>
      <c r="H47" s="14" t="s">
        <v>8</v>
      </c>
      <c r="J47" s="7">
        <v>11578</v>
      </c>
      <c r="L47" s="7">
        <v>1200</v>
      </c>
      <c r="N47" s="7">
        <f t="shared" si="3"/>
        <v>58800</v>
      </c>
      <c r="P47" s="7">
        <v>60000</v>
      </c>
      <c r="R47" s="7">
        <v>200000</v>
      </c>
    </row>
    <row r="48" spans="1:18" s="7" customFormat="1" ht="12.75" hidden="1" customHeight="1" x14ac:dyDescent="0.2">
      <c r="A48" s="66" t="s">
        <v>142</v>
      </c>
      <c r="B48" s="40"/>
      <c r="C48" s="40"/>
      <c r="D48" s="14"/>
      <c r="E48" s="14">
        <v>5</v>
      </c>
      <c r="F48" s="15" t="s">
        <v>12</v>
      </c>
      <c r="G48" s="14" t="s">
        <v>12</v>
      </c>
      <c r="H48" s="14" t="s">
        <v>10</v>
      </c>
      <c r="N48" s="7">
        <f t="shared" si="3"/>
        <v>0</v>
      </c>
    </row>
    <row r="49" spans="1:18" s="7" customFormat="1" ht="12.75" customHeight="1" x14ac:dyDescent="0.2">
      <c r="A49" s="66" t="s">
        <v>40</v>
      </c>
      <c r="B49" s="40"/>
      <c r="C49" s="40"/>
      <c r="D49" s="14"/>
      <c r="E49" s="14">
        <v>5</v>
      </c>
      <c r="F49" s="15" t="s">
        <v>12</v>
      </c>
      <c r="G49" s="14" t="s">
        <v>29</v>
      </c>
      <c r="H49" s="14" t="s">
        <v>8</v>
      </c>
      <c r="J49" s="7">
        <v>15338.84</v>
      </c>
    </row>
    <row r="50" spans="1:18" s="7" customFormat="1" ht="12.75" hidden="1" customHeight="1" x14ac:dyDescent="0.2">
      <c r="A50" s="66" t="s">
        <v>41</v>
      </c>
      <c r="B50" s="40"/>
      <c r="C50" s="40"/>
      <c r="D50" s="14"/>
      <c r="E50" s="14">
        <v>5</v>
      </c>
      <c r="F50" s="15" t="s">
        <v>12</v>
      </c>
      <c r="G50" s="14" t="s">
        <v>29</v>
      </c>
      <c r="H50" s="14" t="s">
        <v>10</v>
      </c>
      <c r="N50" s="7">
        <f t="shared" si="3"/>
        <v>0</v>
      </c>
    </row>
    <row r="51" spans="1:18" s="7" customFormat="1" ht="12.75" hidden="1" customHeight="1" x14ac:dyDescent="0.2">
      <c r="A51" s="66" t="s">
        <v>42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17</v>
      </c>
      <c r="N51" s="7">
        <f t="shared" si="3"/>
        <v>0</v>
      </c>
    </row>
    <row r="52" spans="1:18" s="7" customFormat="1" ht="12.75" customHeight="1" x14ac:dyDescent="0.2">
      <c r="A52" s="66" t="s">
        <v>43</v>
      </c>
      <c r="B52" s="40"/>
      <c r="C52" s="40"/>
      <c r="D52" s="14"/>
      <c r="E52" s="14">
        <v>5</v>
      </c>
      <c r="F52" s="15" t="s">
        <v>12</v>
      </c>
      <c r="G52" s="14" t="s">
        <v>29</v>
      </c>
      <c r="H52" s="14" t="s">
        <v>64</v>
      </c>
      <c r="J52" s="7">
        <v>52042.73</v>
      </c>
      <c r="L52" s="7">
        <v>39536.99</v>
      </c>
      <c r="N52" s="7">
        <f t="shared" si="3"/>
        <v>2234463.0099999998</v>
      </c>
      <c r="P52" s="7">
        <f>1000000+1274000</f>
        <v>2274000</v>
      </c>
      <c r="R52" s="7">
        <v>2095000</v>
      </c>
    </row>
    <row r="53" spans="1:18" s="7" customFormat="1" ht="12.75" hidden="1" customHeight="1" x14ac:dyDescent="0.2">
      <c r="A53" s="66" t="s">
        <v>88</v>
      </c>
      <c r="B53" s="40"/>
      <c r="C53" s="40"/>
      <c r="E53" s="14">
        <v>5</v>
      </c>
      <c r="F53" s="15" t="s">
        <v>12</v>
      </c>
      <c r="G53" s="14" t="s">
        <v>29</v>
      </c>
      <c r="H53" s="14" t="s">
        <v>60</v>
      </c>
    </row>
    <row r="54" spans="1:18" s="7" customFormat="1" ht="12.75" hidden="1" customHeight="1" x14ac:dyDescent="0.2">
      <c r="A54" s="66" t="s">
        <v>150</v>
      </c>
      <c r="B54" s="40"/>
      <c r="C54" s="40"/>
      <c r="D54" s="14"/>
      <c r="E54" s="14">
        <v>5</v>
      </c>
      <c r="F54" s="15" t="s">
        <v>12</v>
      </c>
      <c r="G54" s="14" t="s">
        <v>29</v>
      </c>
      <c r="H54" s="14" t="s">
        <v>19</v>
      </c>
      <c r="J54" s="19"/>
      <c r="K54" s="19"/>
    </row>
    <row r="55" spans="1:18" s="7" customFormat="1" ht="12.75" hidden="1" customHeight="1" x14ac:dyDescent="0.2">
      <c r="A55" s="66" t="s">
        <v>151</v>
      </c>
      <c r="B55" s="40"/>
      <c r="C55" s="40"/>
      <c r="D55" s="14"/>
      <c r="E55" s="14">
        <v>5</v>
      </c>
      <c r="F55" s="15" t="s">
        <v>12</v>
      </c>
      <c r="G55" s="14" t="s">
        <v>29</v>
      </c>
      <c r="H55" s="14" t="s">
        <v>82</v>
      </c>
      <c r="J55" s="19"/>
      <c r="K55" s="19"/>
    </row>
    <row r="56" spans="1:18" s="7" customFormat="1" ht="12.75" customHeight="1" x14ac:dyDescent="0.2">
      <c r="A56" s="66" t="s">
        <v>88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6" t="s">
        <v>60</v>
      </c>
      <c r="J56" s="19"/>
      <c r="K56" s="19"/>
      <c r="N56" s="7">
        <v>500000</v>
      </c>
      <c r="P56" s="7">
        <v>500000</v>
      </c>
      <c r="R56" s="7">
        <v>500000</v>
      </c>
    </row>
    <row r="57" spans="1:18" s="7" customFormat="1" ht="12.75" customHeight="1" x14ac:dyDescent="0.2">
      <c r="A57" s="66" t="s">
        <v>44</v>
      </c>
      <c r="B57" s="40"/>
      <c r="C57" s="40"/>
      <c r="D57" s="14"/>
      <c r="E57" s="14">
        <v>5</v>
      </c>
      <c r="F57" s="15" t="s">
        <v>12</v>
      </c>
      <c r="G57" s="14" t="s">
        <v>29</v>
      </c>
      <c r="H57" s="14" t="s">
        <v>45</v>
      </c>
      <c r="J57" s="19">
        <v>60607.95</v>
      </c>
      <c r="K57" s="19"/>
      <c r="L57" s="7">
        <v>24000</v>
      </c>
      <c r="N57" s="7">
        <f t="shared" ref="N57:N113" si="4">P57-L57</f>
        <v>751250</v>
      </c>
      <c r="P57" s="7">
        <f>420000+355250</f>
        <v>775250</v>
      </c>
      <c r="R57" s="7">
        <v>180000</v>
      </c>
    </row>
    <row r="58" spans="1:18" s="7" customFormat="1" ht="12.75" hidden="1" customHeight="1" x14ac:dyDescent="0.2">
      <c r="A58" s="66" t="s">
        <v>152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102</v>
      </c>
      <c r="N58" s="7">
        <f t="shared" si="4"/>
        <v>0</v>
      </c>
    </row>
    <row r="59" spans="1:18" s="7" customFormat="1" ht="12.75" hidden="1" customHeight="1" x14ac:dyDescent="0.2">
      <c r="A59" s="66" t="s">
        <v>46</v>
      </c>
      <c r="B59" s="40"/>
      <c r="C59" s="40"/>
      <c r="D59" s="14"/>
      <c r="E59" s="14">
        <v>5</v>
      </c>
      <c r="F59" s="15" t="s">
        <v>12</v>
      </c>
      <c r="G59" s="14" t="s">
        <v>29</v>
      </c>
      <c r="H59" s="14" t="s">
        <v>47</v>
      </c>
      <c r="N59" s="7">
        <f t="shared" si="4"/>
        <v>0</v>
      </c>
    </row>
    <row r="60" spans="1:18" s="7" customFormat="1" ht="12.75" hidden="1" customHeight="1" x14ac:dyDescent="0.2">
      <c r="A60" s="66" t="s">
        <v>154</v>
      </c>
      <c r="B60" s="40"/>
      <c r="C60" s="40"/>
      <c r="E60" s="14">
        <v>5</v>
      </c>
      <c r="F60" s="15" t="s">
        <v>12</v>
      </c>
      <c r="G60" s="14" t="s">
        <v>29</v>
      </c>
      <c r="H60" s="14" t="s">
        <v>15</v>
      </c>
      <c r="N60" s="7">
        <f t="shared" si="4"/>
        <v>0</v>
      </c>
    </row>
    <row r="61" spans="1:18" s="7" customFormat="1" ht="12.75" hidden="1" customHeight="1" x14ac:dyDescent="0.2">
      <c r="A61" s="66" t="s">
        <v>51</v>
      </c>
      <c r="B61" s="40"/>
      <c r="C61" s="40"/>
      <c r="D61" s="14"/>
      <c r="E61" s="14">
        <v>5</v>
      </c>
      <c r="F61" s="15" t="s">
        <v>12</v>
      </c>
      <c r="G61" s="14" t="s">
        <v>29</v>
      </c>
      <c r="H61" s="14" t="s">
        <v>24</v>
      </c>
      <c r="N61" s="7">
        <f t="shared" si="4"/>
        <v>0</v>
      </c>
    </row>
    <row r="62" spans="1:18" s="7" customFormat="1" ht="12.75" customHeight="1" x14ac:dyDescent="0.2">
      <c r="A62" s="66" t="s">
        <v>48</v>
      </c>
      <c r="B62" s="40"/>
      <c r="C62" s="40"/>
      <c r="E62" s="14">
        <v>5</v>
      </c>
      <c r="F62" s="15" t="s">
        <v>12</v>
      </c>
      <c r="G62" s="14" t="s">
        <v>29</v>
      </c>
      <c r="H62" s="16" t="s">
        <v>49</v>
      </c>
      <c r="J62" s="7">
        <v>35350.25</v>
      </c>
      <c r="L62" s="7">
        <v>1840</v>
      </c>
      <c r="N62" s="7">
        <f t="shared" si="4"/>
        <v>672530</v>
      </c>
      <c r="P62" s="7">
        <v>674370</v>
      </c>
      <c r="R62" s="7">
        <v>142000</v>
      </c>
    </row>
    <row r="63" spans="1:18" s="7" customFormat="1" ht="12.75" customHeight="1" x14ac:dyDescent="0.2">
      <c r="A63" s="66" t="s">
        <v>66</v>
      </c>
      <c r="B63" s="40"/>
      <c r="C63" s="40"/>
      <c r="E63" s="14">
        <v>5</v>
      </c>
      <c r="F63" s="15" t="s">
        <v>12</v>
      </c>
      <c r="G63" s="14" t="s">
        <v>67</v>
      </c>
      <c r="H63" s="14" t="s">
        <v>8</v>
      </c>
      <c r="R63" s="7">
        <v>220000</v>
      </c>
    </row>
    <row r="64" spans="1:18" s="7" customFormat="1" ht="12.75" hidden="1" customHeight="1" x14ac:dyDescent="0.2">
      <c r="A64" s="66" t="s">
        <v>52</v>
      </c>
      <c r="B64" s="40"/>
      <c r="C64" s="40"/>
      <c r="D64" s="14"/>
      <c r="E64" s="14">
        <v>5</v>
      </c>
      <c r="F64" s="15" t="s">
        <v>12</v>
      </c>
      <c r="G64" s="14" t="s">
        <v>34</v>
      </c>
      <c r="H64" s="14" t="s">
        <v>10</v>
      </c>
    </row>
    <row r="65" spans="1:18" s="7" customFormat="1" ht="12.75" hidden="1" customHeight="1" x14ac:dyDescent="0.2">
      <c r="A65" s="66" t="s">
        <v>48</v>
      </c>
      <c r="B65" s="40"/>
      <c r="C65" s="40"/>
      <c r="D65" s="14"/>
      <c r="E65" s="14">
        <v>5</v>
      </c>
      <c r="F65" s="15" t="s">
        <v>12</v>
      </c>
      <c r="G65" s="14" t="s">
        <v>29</v>
      </c>
      <c r="H65" s="16" t="s">
        <v>49</v>
      </c>
    </row>
    <row r="66" spans="1:18" s="7" customFormat="1" ht="12.75" hidden="1" customHeight="1" x14ac:dyDescent="0.2">
      <c r="A66" s="66" t="s">
        <v>53</v>
      </c>
      <c r="B66" s="40"/>
      <c r="C66" s="40"/>
      <c r="E66" s="14">
        <v>5</v>
      </c>
      <c r="F66" s="15" t="s">
        <v>12</v>
      </c>
      <c r="G66" s="14" t="s">
        <v>54</v>
      </c>
      <c r="H66" s="14" t="s">
        <v>8</v>
      </c>
    </row>
    <row r="67" spans="1:18" s="7" customFormat="1" ht="12.75" hidden="1" customHeight="1" x14ac:dyDescent="0.2">
      <c r="A67" s="66" t="s">
        <v>55</v>
      </c>
      <c r="B67" s="40"/>
      <c r="C67" s="40"/>
      <c r="E67" s="14">
        <v>5</v>
      </c>
      <c r="F67" s="15" t="s">
        <v>12</v>
      </c>
      <c r="G67" s="14" t="s">
        <v>54</v>
      </c>
      <c r="H67" s="14" t="s">
        <v>10</v>
      </c>
    </row>
    <row r="68" spans="1:18" s="7" customFormat="1" ht="12.75" hidden="1" customHeight="1" x14ac:dyDescent="0.2">
      <c r="A68" s="66" t="s">
        <v>56</v>
      </c>
      <c r="B68" s="40"/>
      <c r="C68" s="40"/>
      <c r="E68" s="14">
        <v>5</v>
      </c>
      <c r="F68" s="15" t="s">
        <v>12</v>
      </c>
      <c r="G68" s="14" t="s">
        <v>54</v>
      </c>
      <c r="H68" s="14" t="s">
        <v>15</v>
      </c>
    </row>
    <row r="69" spans="1:18" s="7" customFormat="1" ht="12.75" hidden="1" customHeight="1" x14ac:dyDescent="0.2">
      <c r="A69" s="66" t="s">
        <v>57</v>
      </c>
      <c r="B69" s="40"/>
      <c r="C69" s="40"/>
      <c r="E69" s="14">
        <v>5</v>
      </c>
      <c r="F69" s="15" t="s">
        <v>12</v>
      </c>
      <c r="G69" s="14" t="s">
        <v>54</v>
      </c>
      <c r="H69" s="14" t="s">
        <v>17</v>
      </c>
    </row>
    <row r="70" spans="1:18" s="7" customFormat="1" ht="12.75" customHeight="1" x14ac:dyDescent="0.2">
      <c r="A70" s="66" t="s">
        <v>68</v>
      </c>
      <c r="B70" s="40"/>
      <c r="C70" s="40"/>
      <c r="E70" s="14">
        <v>5</v>
      </c>
      <c r="F70" s="15" t="s">
        <v>12</v>
      </c>
      <c r="G70" s="14" t="s">
        <v>67</v>
      </c>
      <c r="H70" s="14" t="s">
        <v>10</v>
      </c>
      <c r="R70" s="7">
        <v>340000</v>
      </c>
    </row>
    <row r="71" spans="1:18" s="7" customFormat="1" ht="12.75" hidden="1" customHeight="1" x14ac:dyDescent="0.2">
      <c r="A71" s="66" t="s">
        <v>66</v>
      </c>
      <c r="B71" s="40"/>
      <c r="C71" s="40"/>
      <c r="E71" s="14">
        <v>5</v>
      </c>
      <c r="F71" s="15" t="s">
        <v>12</v>
      </c>
      <c r="G71" s="14" t="s">
        <v>67</v>
      </c>
      <c r="H71" s="14" t="s">
        <v>8</v>
      </c>
      <c r="N71" s="7">
        <f t="shared" si="4"/>
        <v>0</v>
      </c>
    </row>
    <row r="72" spans="1:18" s="7" customFormat="1" ht="12.75" hidden="1" customHeight="1" x14ac:dyDescent="0.2">
      <c r="A72" s="66" t="s">
        <v>61</v>
      </c>
      <c r="B72" s="40"/>
      <c r="C72" s="40"/>
      <c r="E72" s="14">
        <v>5</v>
      </c>
      <c r="F72" s="15" t="s">
        <v>12</v>
      </c>
      <c r="G72" s="14" t="s">
        <v>59</v>
      </c>
      <c r="H72" s="14" t="s">
        <v>8</v>
      </c>
      <c r="N72" s="7">
        <f t="shared" si="4"/>
        <v>0</v>
      </c>
    </row>
    <row r="73" spans="1:18" s="7" customFormat="1" ht="12.75" hidden="1" customHeight="1" x14ac:dyDescent="0.2">
      <c r="A73" s="66" t="s">
        <v>62</v>
      </c>
      <c r="B73" s="40"/>
      <c r="C73" s="40"/>
      <c r="E73" s="14">
        <v>5</v>
      </c>
      <c r="F73" s="15" t="s">
        <v>12</v>
      </c>
      <c r="G73" s="14" t="s">
        <v>59</v>
      </c>
      <c r="H73" s="14" t="s">
        <v>10</v>
      </c>
      <c r="N73" s="7">
        <f t="shared" si="4"/>
        <v>0</v>
      </c>
    </row>
    <row r="74" spans="1:18" s="7" customFormat="1" ht="12.75" hidden="1" customHeight="1" x14ac:dyDescent="0.2">
      <c r="A74" s="66" t="s">
        <v>63</v>
      </c>
      <c r="B74" s="40"/>
      <c r="C74" s="40"/>
      <c r="E74" s="14">
        <v>5</v>
      </c>
      <c r="F74" s="15" t="s">
        <v>12</v>
      </c>
      <c r="G74" s="14" t="s">
        <v>59</v>
      </c>
      <c r="H74" s="14" t="s">
        <v>64</v>
      </c>
      <c r="N74" s="7">
        <f t="shared" si="4"/>
        <v>0</v>
      </c>
    </row>
    <row r="75" spans="1:18" s="7" customFormat="1" ht="12.75" hidden="1" customHeight="1" x14ac:dyDescent="0.2">
      <c r="A75" s="66" t="s">
        <v>155</v>
      </c>
      <c r="B75" s="40"/>
      <c r="C75" s="40"/>
      <c r="E75" s="14">
        <v>5</v>
      </c>
      <c r="F75" s="15" t="s">
        <v>12</v>
      </c>
      <c r="G75" s="14" t="s">
        <v>59</v>
      </c>
      <c r="H75" s="14" t="s">
        <v>15</v>
      </c>
      <c r="N75" s="7">
        <f t="shared" si="4"/>
        <v>0</v>
      </c>
    </row>
    <row r="76" spans="1:18" s="7" customFormat="1" ht="12.75" hidden="1" customHeight="1" x14ac:dyDescent="0.2">
      <c r="A76" s="66" t="s">
        <v>156</v>
      </c>
      <c r="B76" s="40"/>
      <c r="C76" s="40"/>
      <c r="E76" s="14">
        <v>5</v>
      </c>
      <c r="F76" s="14" t="s">
        <v>12</v>
      </c>
      <c r="G76" s="14" t="s">
        <v>59</v>
      </c>
      <c r="H76" s="14" t="s">
        <v>17</v>
      </c>
      <c r="N76" s="7">
        <f t="shared" si="4"/>
        <v>0</v>
      </c>
    </row>
    <row r="77" spans="1:18" s="7" customFormat="1" ht="12.75" hidden="1" customHeight="1" x14ac:dyDescent="0.2">
      <c r="A77" s="66" t="s">
        <v>63</v>
      </c>
      <c r="B77" s="40"/>
      <c r="C77" s="40"/>
      <c r="E77" s="14">
        <v>5</v>
      </c>
      <c r="F77" s="15" t="s">
        <v>12</v>
      </c>
      <c r="G77" s="14" t="s">
        <v>59</v>
      </c>
      <c r="H77" s="14" t="s">
        <v>64</v>
      </c>
      <c r="N77" s="7">
        <f t="shared" si="4"/>
        <v>0</v>
      </c>
    </row>
    <row r="78" spans="1:18" s="7" customFormat="1" ht="12.75" hidden="1" customHeight="1" x14ac:dyDescent="0.2">
      <c r="A78" s="66" t="s">
        <v>65</v>
      </c>
      <c r="B78" s="40"/>
      <c r="C78" s="40"/>
      <c r="E78" s="14">
        <v>5</v>
      </c>
      <c r="F78" s="15" t="s">
        <v>12</v>
      </c>
      <c r="G78" s="14" t="s">
        <v>59</v>
      </c>
      <c r="H78" s="14" t="s">
        <v>19</v>
      </c>
      <c r="N78" s="7">
        <f t="shared" si="4"/>
        <v>0</v>
      </c>
    </row>
    <row r="79" spans="1:18" s="7" customFormat="1" ht="12.75" hidden="1" customHeight="1" x14ac:dyDescent="0.2">
      <c r="A79" s="66" t="s">
        <v>157</v>
      </c>
      <c r="B79" s="40"/>
      <c r="C79" s="40"/>
      <c r="E79" s="14">
        <v>5</v>
      </c>
      <c r="F79" s="15" t="s">
        <v>12</v>
      </c>
      <c r="G79" s="14" t="s">
        <v>93</v>
      </c>
      <c r="H79" s="14" t="s">
        <v>8</v>
      </c>
      <c r="N79" s="7">
        <f t="shared" si="4"/>
        <v>0</v>
      </c>
    </row>
    <row r="80" spans="1:18" s="7" customFormat="1" ht="12.75" hidden="1" customHeight="1" x14ac:dyDescent="0.2">
      <c r="A80" s="66" t="s">
        <v>66</v>
      </c>
      <c r="B80" s="40"/>
      <c r="C80" s="40"/>
      <c r="E80" s="14">
        <v>5</v>
      </c>
      <c r="F80" s="15" t="s">
        <v>12</v>
      </c>
      <c r="G80" s="14" t="s">
        <v>67</v>
      </c>
      <c r="H80" s="14" t="s">
        <v>8</v>
      </c>
      <c r="N80" s="7">
        <f t="shared" si="4"/>
        <v>0</v>
      </c>
    </row>
    <row r="81" spans="1:16" s="7" customFormat="1" ht="12.75" hidden="1" customHeight="1" x14ac:dyDescent="0.2">
      <c r="A81" s="66" t="s">
        <v>68</v>
      </c>
      <c r="B81" s="40"/>
      <c r="C81" s="40"/>
      <c r="E81" s="14">
        <v>5</v>
      </c>
      <c r="F81" s="15" t="s">
        <v>12</v>
      </c>
      <c r="G81" s="14" t="s">
        <v>67</v>
      </c>
      <c r="H81" s="14" t="s">
        <v>10</v>
      </c>
      <c r="N81" s="7">
        <f t="shared" si="4"/>
        <v>0</v>
      </c>
    </row>
    <row r="82" spans="1:16" s="7" customFormat="1" ht="12.75" hidden="1" customHeight="1" x14ac:dyDescent="0.2">
      <c r="A82" s="66" t="s">
        <v>158</v>
      </c>
      <c r="B82" s="40"/>
      <c r="C82" s="40"/>
      <c r="E82" s="14">
        <v>5</v>
      </c>
      <c r="F82" s="15" t="s">
        <v>12</v>
      </c>
      <c r="G82" s="14" t="s">
        <v>70</v>
      </c>
      <c r="H82" s="14" t="s">
        <v>8</v>
      </c>
      <c r="N82" s="7">
        <f t="shared" si="4"/>
        <v>0</v>
      </c>
    </row>
    <row r="83" spans="1:16" s="7" customFormat="1" ht="12.75" hidden="1" customHeight="1" x14ac:dyDescent="0.2">
      <c r="A83" s="66" t="s">
        <v>159</v>
      </c>
      <c r="B83" s="40"/>
      <c r="C83" s="40"/>
      <c r="E83" s="14">
        <v>5</v>
      </c>
      <c r="F83" s="15" t="s">
        <v>12</v>
      </c>
      <c r="G83" s="14" t="s">
        <v>70</v>
      </c>
      <c r="H83" s="14" t="s">
        <v>10</v>
      </c>
      <c r="N83" s="7">
        <f t="shared" si="4"/>
        <v>0</v>
      </c>
    </row>
    <row r="84" spans="1:16" s="7" customFormat="1" ht="12.75" hidden="1" customHeight="1" x14ac:dyDescent="0.2">
      <c r="A84" s="66" t="s">
        <v>69</v>
      </c>
      <c r="B84" s="40"/>
      <c r="C84" s="40"/>
      <c r="E84" s="14">
        <v>5</v>
      </c>
      <c r="F84" s="15" t="s">
        <v>12</v>
      </c>
      <c r="G84" s="14" t="s">
        <v>70</v>
      </c>
      <c r="H84" s="14" t="s">
        <v>15</v>
      </c>
      <c r="N84" s="7">
        <f t="shared" si="4"/>
        <v>0</v>
      </c>
    </row>
    <row r="85" spans="1:16" s="7" customFormat="1" ht="12.75" hidden="1" customHeight="1" x14ac:dyDescent="0.2">
      <c r="A85" s="66" t="s">
        <v>160</v>
      </c>
      <c r="B85" s="40"/>
      <c r="C85" s="40"/>
      <c r="E85" s="14">
        <v>5</v>
      </c>
      <c r="F85" s="15" t="s">
        <v>12</v>
      </c>
      <c r="G85" s="14" t="s">
        <v>163</v>
      </c>
      <c r="H85" s="14" t="s">
        <v>8</v>
      </c>
      <c r="N85" s="7">
        <f t="shared" si="4"/>
        <v>0</v>
      </c>
    </row>
    <row r="86" spans="1:16" s="7" customFormat="1" ht="12.75" hidden="1" customHeight="1" x14ac:dyDescent="0.2">
      <c r="A86" s="66" t="s">
        <v>161</v>
      </c>
      <c r="B86" s="40"/>
      <c r="C86" s="40"/>
      <c r="E86" s="14">
        <v>5</v>
      </c>
      <c r="F86" s="15" t="s">
        <v>12</v>
      </c>
      <c r="G86" s="14" t="s">
        <v>163</v>
      </c>
      <c r="H86" s="16" t="s">
        <v>49</v>
      </c>
      <c r="N86" s="7">
        <f t="shared" si="4"/>
        <v>0</v>
      </c>
    </row>
    <row r="87" spans="1:16" s="7" customFormat="1" ht="12.75" hidden="1" customHeight="1" x14ac:dyDescent="0.2">
      <c r="A87" s="66" t="s">
        <v>71</v>
      </c>
      <c r="B87" s="40"/>
      <c r="C87" s="40"/>
      <c r="E87" s="14">
        <v>5</v>
      </c>
      <c r="F87" s="15" t="s">
        <v>12</v>
      </c>
      <c r="G87" s="14" t="s">
        <v>163</v>
      </c>
      <c r="H87" s="14" t="s">
        <v>10</v>
      </c>
      <c r="N87" s="7">
        <f t="shared" si="4"/>
        <v>0</v>
      </c>
    </row>
    <row r="88" spans="1:16" s="7" customFormat="1" ht="12.75" hidden="1" customHeight="1" x14ac:dyDescent="0.2">
      <c r="A88" s="66" t="s">
        <v>162</v>
      </c>
      <c r="B88" s="40"/>
      <c r="C88" s="40"/>
      <c r="E88" s="14">
        <v>5</v>
      </c>
      <c r="F88" s="15" t="s">
        <v>12</v>
      </c>
      <c r="G88" s="14" t="s">
        <v>163</v>
      </c>
      <c r="H88" s="14" t="s">
        <v>15</v>
      </c>
      <c r="N88" s="7">
        <f t="shared" si="4"/>
        <v>0</v>
      </c>
    </row>
    <row r="89" spans="1:16" s="7" customFormat="1" ht="12.75" hidden="1" customHeight="1" x14ac:dyDescent="0.2">
      <c r="A89" s="66" t="s">
        <v>72</v>
      </c>
      <c r="B89" s="40"/>
      <c r="C89" s="40"/>
      <c r="E89" s="14">
        <v>5</v>
      </c>
      <c r="F89" s="15" t="s">
        <v>12</v>
      </c>
      <c r="G89" s="14" t="s">
        <v>70</v>
      </c>
      <c r="H89" s="14" t="s">
        <v>49</v>
      </c>
      <c r="N89" s="7">
        <f t="shared" si="4"/>
        <v>0</v>
      </c>
    </row>
    <row r="90" spans="1:16" s="7" customFormat="1" ht="12.75" hidden="1" customHeight="1" x14ac:dyDescent="0.2">
      <c r="A90" s="66" t="s">
        <v>164</v>
      </c>
      <c r="B90" s="40"/>
      <c r="C90" s="40"/>
      <c r="E90" s="14">
        <v>5</v>
      </c>
      <c r="F90" s="15" t="s">
        <v>12</v>
      </c>
      <c r="G90" s="14" t="s">
        <v>74</v>
      </c>
      <c r="H90" s="14" t="s">
        <v>10</v>
      </c>
      <c r="N90" s="7">
        <f t="shared" si="4"/>
        <v>0</v>
      </c>
    </row>
    <row r="91" spans="1:16" s="7" customFormat="1" ht="12.75" hidden="1" customHeight="1" x14ac:dyDescent="0.2">
      <c r="A91" s="66" t="s">
        <v>165</v>
      </c>
      <c r="B91" s="40"/>
      <c r="C91" s="40"/>
      <c r="E91" s="14">
        <v>5</v>
      </c>
      <c r="F91" s="15" t="s">
        <v>12</v>
      </c>
      <c r="G91" s="14" t="s">
        <v>74</v>
      </c>
      <c r="H91" s="14" t="s">
        <v>15</v>
      </c>
      <c r="N91" s="7">
        <f t="shared" si="4"/>
        <v>0</v>
      </c>
    </row>
    <row r="92" spans="1:16" s="7" customFormat="1" ht="12.75" hidden="1" customHeight="1" x14ac:dyDescent="0.2">
      <c r="A92" s="66" t="s">
        <v>166</v>
      </c>
      <c r="B92" s="40"/>
      <c r="C92" s="40"/>
      <c r="E92" s="14">
        <v>5</v>
      </c>
      <c r="F92" s="15" t="s">
        <v>12</v>
      </c>
      <c r="G92" s="14" t="s">
        <v>74</v>
      </c>
      <c r="H92" s="14" t="s">
        <v>17</v>
      </c>
      <c r="N92" s="7">
        <f t="shared" si="4"/>
        <v>0</v>
      </c>
    </row>
    <row r="93" spans="1:16" s="7" customFormat="1" ht="12.75" hidden="1" customHeight="1" x14ac:dyDescent="0.2">
      <c r="A93" s="66" t="s">
        <v>167</v>
      </c>
      <c r="B93" s="40"/>
      <c r="C93" s="40"/>
      <c r="E93" s="14">
        <v>5</v>
      </c>
      <c r="F93" s="15" t="s">
        <v>12</v>
      </c>
      <c r="G93" s="14" t="s">
        <v>74</v>
      </c>
      <c r="H93" s="14" t="s">
        <v>8</v>
      </c>
      <c r="N93" s="7">
        <f t="shared" si="4"/>
        <v>0</v>
      </c>
    </row>
    <row r="94" spans="1:16" s="7" customFormat="1" ht="12.75" hidden="1" customHeight="1" x14ac:dyDescent="0.2">
      <c r="A94" s="66" t="s">
        <v>168</v>
      </c>
      <c r="B94" s="40"/>
      <c r="C94" s="40"/>
      <c r="E94" s="14">
        <v>5</v>
      </c>
      <c r="F94" s="15" t="s">
        <v>12</v>
      </c>
      <c r="G94" s="14" t="s">
        <v>74</v>
      </c>
      <c r="H94" s="14" t="s">
        <v>45</v>
      </c>
      <c r="N94" s="7">
        <f t="shared" si="4"/>
        <v>0</v>
      </c>
    </row>
    <row r="95" spans="1:16" s="7" customFormat="1" ht="12.75" customHeight="1" x14ac:dyDescent="0.2">
      <c r="A95" s="66" t="s">
        <v>73</v>
      </c>
      <c r="B95" s="40"/>
      <c r="C95" s="40"/>
      <c r="E95" s="14">
        <v>5</v>
      </c>
      <c r="F95" s="15" t="s">
        <v>12</v>
      </c>
      <c r="G95" s="14" t="s">
        <v>74</v>
      </c>
      <c r="H95" s="14" t="s">
        <v>64</v>
      </c>
      <c r="N95" s="7">
        <f t="shared" si="4"/>
        <v>20000</v>
      </c>
      <c r="P95" s="7">
        <v>20000</v>
      </c>
    </row>
    <row r="96" spans="1:16" s="7" customFormat="1" ht="12.75" customHeight="1" x14ac:dyDescent="0.2">
      <c r="A96" s="98" t="s">
        <v>75</v>
      </c>
      <c r="B96" s="40"/>
      <c r="C96" s="40"/>
      <c r="E96" s="14">
        <v>5</v>
      </c>
      <c r="F96" s="15" t="s">
        <v>12</v>
      </c>
      <c r="G96" s="14" t="s">
        <v>74</v>
      </c>
      <c r="H96" s="14" t="s">
        <v>19</v>
      </c>
      <c r="N96" s="7">
        <f t="shared" si="4"/>
        <v>30000</v>
      </c>
      <c r="P96" s="7">
        <v>30000</v>
      </c>
    </row>
    <row r="97" spans="1:18" s="7" customFormat="1" ht="12.75" hidden="1" customHeight="1" x14ac:dyDescent="0.2">
      <c r="A97" s="98" t="s">
        <v>76</v>
      </c>
      <c r="B97" s="40"/>
      <c r="C97" s="40"/>
      <c r="E97" s="14">
        <v>5</v>
      </c>
      <c r="F97" s="15" t="s">
        <v>12</v>
      </c>
      <c r="G97" s="14" t="s">
        <v>74</v>
      </c>
      <c r="H97" s="14" t="s">
        <v>60</v>
      </c>
      <c r="N97" s="7">
        <f t="shared" si="4"/>
        <v>0</v>
      </c>
    </row>
    <row r="98" spans="1:18" s="7" customFormat="1" ht="12.75" hidden="1" customHeight="1" x14ac:dyDescent="0.2">
      <c r="A98" s="98" t="s">
        <v>77</v>
      </c>
      <c r="B98" s="40"/>
      <c r="C98" s="40"/>
      <c r="E98" s="14">
        <v>5</v>
      </c>
      <c r="F98" s="15" t="s">
        <v>12</v>
      </c>
      <c r="G98" s="14" t="s">
        <v>74</v>
      </c>
      <c r="H98" s="14" t="s">
        <v>49</v>
      </c>
      <c r="N98" s="7">
        <f t="shared" si="4"/>
        <v>0</v>
      </c>
    </row>
    <row r="99" spans="1:18" s="7" customFormat="1" ht="12.75" hidden="1" customHeight="1" x14ac:dyDescent="0.2">
      <c r="A99" s="98" t="s">
        <v>165</v>
      </c>
      <c r="B99" s="40"/>
      <c r="C99" s="40"/>
      <c r="E99" s="14">
        <v>5</v>
      </c>
      <c r="F99" s="15" t="s">
        <v>12</v>
      </c>
      <c r="G99" s="14" t="s">
        <v>74</v>
      </c>
      <c r="H99" s="14" t="s">
        <v>15</v>
      </c>
      <c r="N99" s="7">
        <f t="shared" si="4"/>
        <v>0</v>
      </c>
    </row>
    <row r="100" spans="1:18" s="7" customFormat="1" ht="12.75" customHeight="1" x14ac:dyDescent="0.2">
      <c r="A100" s="98" t="s">
        <v>78</v>
      </c>
      <c r="B100" s="40"/>
      <c r="C100" s="40"/>
      <c r="E100" s="14">
        <v>5</v>
      </c>
      <c r="F100" s="15" t="s">
        <v>12</v>
      </c>
      <c r="G100" s="14" t="s">
        <v>79</v>
      </c>
      <c r="H100" s="14" t="s">
        <v>10</v>
      </c>
      <c r="J100" s="7">
        <v>398148.32</v>
      </c>
      <c r="L100" s="7">
        <v>52278.33</v>
      </c>
      <c r="N100" s="7">
        <f t="shared" si="4"/>
        <v>427721.67</v>
      </c>
      <c r="P100" s="7">
        <v>480000</v>
      </c>
      <c r="R100" s="7">
        <v>480000</v>
      </c>
    </row>
    <row r="101" spans="1:18" s="7" customFormat="1" ht="12.75" hidden="1" customHeight="1" x14ac:dyDescent="0.2">
      <c r="A101" s="66" t="s">
        <v>80</v>
      </c>
      <c r="B101" s="40"/>
      <c r="C101" s="40"/>
      <c r="E101" s="14">
        <v>5</v>
      </c>
      <c r="F101" s="15" t="s">
        <v>12</v>
      </c>
      <c r="G101" s="14" t="s">
        <v>79</v>
      </c>
      <c r="H101" s="14" t="s">
        <v>15</v>
      </c>
      <c r="N101" s="7">
        <f t="shared" si="4"/>
        <v>0</v>
      </c>
    </row>
    <row r="102" spans="1:18" s="7" customFormat="1" ht="12.75" hidden="1" customHeight="1" x14ac:dyDescent="0.2">
      <c r="A102" s="66" t="s">
        <v>169</v>
      </c>
      <c r="B102" s="40"/>
      <c r="C102" s="40"/>
      <c r="E102" s="14">
        <v>5</v>
      </c>
      <c r="F102" s="15" t="s">
        <v>12</v>
      </c>
      <c r="G102" s="14" t="s">
        <v>79</v>
      </c>
      <c r="H102" s="15" t="s">
        <v>60</v>
      </c>
      <c r="N102" s="7">
        <f t="shared" si="4"/>
        <v>0</v>
      </c>
    </row>
    <row r="103" spans="1:18" s="7" customFormat="1" ht="12.75" hidden="1" customHeight="1" x14ac:dyDescent="0.2">
      <c r="A103" s="66" t="s">
        <v>170</v>
      </c>
      <c r="B103" s="40"/>
      <c r="C103" s="40"/>
      <c r="E103" s="14">
        <v>5</v>
      </c>
      <c r="F103" s="15" t="s">
        <v>12</v>
      </c>
      <c r="G103" s="14" t="s">
        <v>79</v>
      </c>
      <c r="H103" s="15" t="s">
        <v>19</v>
      </c>
      <c r="N103" s="7">
        <f t="shared" si="4"/>
        <v>0</v>
      </c>
    </row>
    <row r="104" spans="1:18" s="7" customFormat="1" ht="12.75" hidden="1" customHeight="1" x14ac:dyDescent="0.2">
      <c r="A104" s="66" t="s">
        <v>171</v>
      </c>
      <c r="B104" s="40"/>
      <c r="C104" s="40"/>
      <c r="E104" s="14">
        <v>5</v>
      </c>
      <c r="F104" s="15" t="s">
        <v>12</v>
      </c>
      <c r="G104" s="14" t="s">
        <v>79</v>
      </c>
      <c r="H104" s="15" t="s">
        <v>82</v>
      </c>
      <c r="N104" s="7">
        <f t="shared" si="4"/>
        <v>0</v>
      </c>
    </row>
    <row r="105" spans="1:18" s="7" customFormat="1" ht="12.75" customHeight="1" x14ac:dyDescent="0.2">
      <c r="A105" s="98" t="s">
        <v>306</v>
      </c>
      <c r="B105" s="40"/>
      <c r="C105" s="40"/>
      <c r="E105" s="14">
        <v>5</v>
      </c>
      <c r="F105" s="15" t="s">
        <v>12</v>
      </c>
      <c r="G105" s="14" t="s">
        <v>79</v>
      </c>
      <c r="H105" s="83">
        <v>990</v>
      </c>
      <c r="J105" s="7">
        <v>140000</v>
      </c>
    </row>
    <row r="106" spans="1:18" s="7" customFormat="1" ht="12.75" hidden="1" customHeight="1" x14ac:dyDescent="0.2">
      <c r="A106" s="98" t="s">
        <v>83</v>
      </c>
      <c r="B106" s="40"/>
      <c r="C106" s="40"/>
      <c r="E106" s="14">
        <v>5</v>
      </c>
      <c r="F106" s="15" t="s">
        <v>12</v>
      </c>
      <c r="G106" s="14" t="s">
        <v>84</v>
      </c>
      <c r="H106" s="15" t="s">
        <v>8</v>
      </c>
      <c r="N106" s="7">
        <f t="shared" si="4"/>
        <v>0</v>
      </c>
    </row>
    <row r="107" spans="1:18" s="7" customFormat="1" ht="12.75" hidden="1" customHeight="1" x14ac:dyDescent="0.2">
      <c r="A107" s="98" t="s">
        <v>85</v>
      </c>
      <c r="B107" s="40"/>
      <c r="C107" s="40"/>
      <c r="E107" s="14">
        <v>5</v>
      </c>
      <c r="F107" s="15" t="s">
        <v>12</v>
      </c>
      <c r="G107" s="14" t="s">
        <v>84</v>
      </c>
      <c r="H107" s="15" t="s">
        <v>10</v>
      </c>
      <c r="N107" s="7">
        <f t="shared" si="4"/>
        <v>0</v>
      </c>
    </row>
    <row r="108" spans="1:18" s="7" customFormat="1" ht="12.75" hidden="1" customHeight="1" x14ac:dyDescent="0.2">
      <c r="A108" s="98" t="s">
        <v>86</v>
      </c>
      <c r="B108" s="40"/>
      <c r="C108" s="40"/>
      <c r="E108" s="14">
        <v>5</v>
      </c>
      <c r="F108" s="15" t="s">
        <v>12</v>
      </c>
      <c r="G108" s="14" t="s">
        <v>84</v>
      </c>
      <c r="H108" s="15" t="s">
        <v>15</v>
      </c>
      <c r="N108" s="7">
        <f t="shared" si="4"/>
        <v>0</v>
      </c>
    </row>
    <row r="109" spans="1:18" s="7" customFormat="1" ht="12.75" customHeight="1" x14ac:dyDescent="0.2">
      <c r="A109" s="98" t="s">
        <v>172</v>
      </c>
      <c r="B109" s="40"/>
      <c r="C109" s="40"/>
      <c r="E109" s="14">
        <v>5</v>
      </c>
      <c r="F109" s="15" t="s">
        <v>12</v>
      </c>
      <c r="G109" s="14" t="s">
        <v>174</v>
      </c>
      <c r="H109" s="15" t="s">
        <v>8</v>
      </c>
      <c r="N109" s="7">
        <f t="shared" si="4"/>
        <v>10000</v>
      </c>
      <c r="P109" s="7">
        <v>10000</v>
      </c>
    </row>
    <row r="110" spans="1:18" s="7" customFormat="1" ht="12.75" hidden="1" customHeight="1" x14ac:dyDescent="0.2">
      <c r="A110" s="66" t="s">
        <v>173</v>
      </c>
      <c r="B110" s="40"/>
      <c r="C110" s="40"/>
      <c r="E110" s="14">
        <v>5</v>
      </c>
      <c r="F110" s="15" t="s">
        <v>12</v>
      </c>
      <c r="G110" s="14" t="s">
        <v>174</v>
      </c>
      <c r="H110" s="15" t="s">
        <v>10</v>
      </c>
      <c r="N110" s="7">
        <f t="shared" si="4"/>
        <v>0</v>
      </c>
    </row>
    <row r="111" spans="1:18" s="7" customFormat="1" ht="12.75" hidden="1" customHeight="1" x14ac:dyDescent="0.2">
      <c r="A111" s="66" t="s">
        <v>87</v>
      </c>
      <c r="B111" s="40"/>
      <c r="C111" s="40"/>
      <c r="E111" s="14">
        <v>5</v>
      </c>
      <c r="F111" s="15" t="s">
        <v>12</v>
      </c>
      <c r="G111" s="14" t="s">
        <v>174</v>
      </c>
      <c r="H111" s="15" t="s">
        <v>15</v>
      </c>
      <c r="N111" s="7">
        <f t="shared" si="4"/>
        <v>0</v>
      </c>
    </row>
    <row r="112" spans="1:18" s="7" customFormat="1" ht="12.75" customHeight="1" x14ac:dyDescent="0.2">
      <c r="A112" s="98" t="s">
        <v>81</v>
      </c>
      <c r="B112" s="40"/>
      <c r="C112" s="40"/>
      <c r="E112" s="14">
        <v>5</v>
      </c>
      <c r="F112" s="15" t="s">
        <v>12</v>
      </c>
      <c r="G112" s="14" t="s">
        <v>59</v>
      </c>
      <c r="H112" s="15" t="s">
        <v>82</v>
      </c>
      <c r="J112" s="7">
        <v>6146690</v>
      </c>
      <c r="L112" s="7">
        <v>4719900</v>
      </c>
      <c r="N112" s="7">
        <f t="shared" ref="N112" si="5">P112-L112</f>
        <v>4116100</v>
      </c>
      <c r="P112" s="7">
        <v>8836000</v>
      </c>
      <c r="R112" s="7">
        <v>12836000</v>
      </c>
    </row>
    <row r="113" spans="1:18" s="7" customFormat="1" ht="12.75" customHeight="1" x14ac:dyDescent="0.2">
      <c r="A113" s="66" t="s">
        <v>294</v>
      </c>
      <c r="B113" s="40"/>
      <c r="C113" s="40"/>
      <c r="E113" s="14">
        <v>5</v>
      </c>
      <c r="F113" s="15" t="s">
        <v>12</v>
      </c>
      <c r="G113" s="83">
        <v>99</v>
      </c>
      <c r="H113" s="89">
        <v>990</v>
      </c>
      <c r="J113" s="7">
        <v>345896</v>
      </c>
      <c r="L113" s="7">
        <v>78000</v>
      </c>
      <c r="N113" s="7">
        <f t="shared" si="4"/>
        <v>2310000</v>
      </c>
      <c r="P113" s="7">
        <f>2388000</f>
        <v>2388000</v>
      </c>
      <c r="R113" s="7">
        <v>1592000</v>
      </c>
    </row>
    <row r="114" spans="1:18" s="7" customFormat="1" ht="18.95" customHeight="1" x14ac:dyDescent="0.2">
      <c r="A114" s="129" t="s">
        <v>191</v>
      </c>
      <c r="B114" s="129"/>
      <c r="C114" s="129"/>
      <c r="J114" s="22">
        <f>SUM(J45:J113)</f>
        <v>7238821.0899999999</v>
      </c>
      <c r="K114" s="18"/>
      <c r="L114" s="22">
        <f>SUM(L45:L113)</f>
        <v>4927004.32</v>
      </c>
      <c r="N114" s="22">
        <f>SUM(N45:N113)</f>
        <v>11339015.68</v>
      </c>
      <c r="P114" s="22">
        <f>SUM(P45:P113)</f>
        <v>16266020</v>
      </c>
      <c r="R114" s="22">
        <f>SUM(R45:R113)</f>
        <v>18694200</v>
      </c>
    </row>
    <row r="115" spans="1:18" s="7" customFormat="1" ht="6" hidden="1" customHeight="1" x14ac:dyDescent="0.2">
      <c r="A115" s="20"/>
      <c r="B115" s="20"/>
      <c r="C115" s="20"/>
      <c r="J115" s="18"/>
      <c r="K115" s="18"/>
    </row>
    <row r="116" spans="1:18" s="7" customFormat="1" ht="12" hidden="1" customHeight="1" x14ac:dyDescent="0.2">
      <c r="A116" s="69" t="s">
        <v>189</v>
      </c>
    </row>
    <row r="117" spans="1:18" s="7" customFormat="1" ht="12" hidden="1" customHeight="1" x14ac:dyDescent="0.2">
      <c r="A117" s="66" t="s">
        <v>109</v>
      </c>
      <c r="E117" s="14">
        <v>5</v>
      </c>
      <c r="F117" s="15" t="s">
        <v>29</v>
      </c>
      <c r="G117" s="14" t="s">
        <v>7</v>
      </c>
      <c r="H117" s="14" t="s">
        <v>17</v>
      </c>
    </row>
    <row r="118" spans="1:18" s="7" customFormat="1" ht="12" hidden="1" customHeight="1" x14ac:dyDescent="0.2">
      <c r="A118" s="66" t="s">
        <v>180</v>
      </c>
      <c r="E118" s="14">
        <v>5</v>
      </c>
      <c r="F118" s="15" t="s">
        <v>29</v>
      </c>
      <c r="G118" s="14" t="s">
        <v>7</v>
      </c>
      <c r="H118" s="14" t="s">
        <v>64</v>
      </c>
    </row>
    <row r="119" spans="1:18" s="7" customFormat="1" ht="12" hidden="1" customHeight="1" x14ac:dyDescent="0.2">
      <c r="A119" s="66" t="s">
        <v>181</v>
      </c>
      <c r="E119" s="14">
        <v>5</v>
      </c>
      <c r="F119" s="15" t="s">
        <v>29</v>
      </c>
      <c r="G119" s="14" t="s">
        <v>7</v>
      </c>
      <c r="H119" s="16" t="s">
        <v>49</v>
      </c>
    </row>
    <row r="120" spans="1:18" s="7" customFormat="1" ht="12" hidden="1" customHeight="1" x14ac:dyDescent="0.2">
      <c r="A120" s="66" t="s">
        <v>181</v>
      </c>
      <c r="E120" s="14">
        <v>5</v>
      </c>
      <c r="F120" s="15" t="s">
        <v>29</v>
      </c>
      <c r="G120" s="14" t="s">
        <v>7</v>
      </c>
      <c r="H120" s="16" t="s">
        <v>49</v>
      </c>
    </row>
    <row r="121" spans="1:18" s="7" customFormat="1" ht="12" hidden="1" customHeight="1" x14ac:dyDescent="0.2">
      <c r="A121" s="66" t="s">
        <v>182</v>
      </c>
      <c r="E121" s="14">
        <v>5</v>
      </c>
      <c r="F121" s="15" t="s">
        <v>29</v>
      </c>
      <c r="G121" s="14" t="s">
        <v>7</v>
      </c>
      <c r="H121" s="14" t="s">
        <v>10</v>
      </c>
    </row>
    <row r="122" spans="1:18" s="7" customFormat="1" ht="12" hidden="1" customHeight="1" x14ac:dyDescent="0.2">
      <c r="A122" s="66" t="s">
        <v>181</v>
      </c>
      <c r="E122" s="14">
        <v>5</v>
      </c>
      <c r="F122" s="15" t="s">
        <v>29</v>
      </c>
      <c r="G122" s="14" t="s">
        <v>7</v>
      </c>
      <c r="H122" s="16" t="s">
        <v>49</v>
      </c>
    </row>
    <row r="123" spans="1:18" s="7" customFormat="1" ht="12" hidden="1" customHeight="1" x14ac:dyDescent="0.2">
      <c r="A123" s="66" t="s">
        <v>183</v>
      </c>
      <c r="E123" s="14">
        <v>5</v>
      </c>
      <c r="F123" s="15" t="s">
        <v>29</v>
      </c>
      <c r="G123" s="14" t="s">
        <v>7</v>
      </c>
      <c r="H123" s="14" t="s">
        <v>8</v>
      </c>
    </row>
    <row r="124" spans="1:18" s="7" customFormat="1" ht="12" hidden="1" customHeight="1" x14ac:dyDescent="0.2">
      <c r="A124" s="66" t="s">
        <v>184</v>
      </c>
      <c r="E124" s="14">
        <v>5</v>
      </c>
      <c r="F124" s="15" t="s">
        <v>29</v>
      </c>
      <c r="G124" s="14" t="s">
        <v>7</v>
      </c>
      <c r="H124" s="14" t="s">
        <v>15</v>
      </c>
    </row>
    <row r="125" spans="1:18" s="7" customFormat="1" ht="18.95" hidden="1" customHeight="1" x14ac:dyDescent="0.2">
      <c r="A125" s="63" t="s">
        <v>185</v>
      </c>
      <c r="J125" s="64">
        <f>SUM(J117:J124)</f>
        <v>0</v>
      </c>
      <c r="K125" s="27"/>
      <c r="L125" s="64">
        <f>SUM(L117:L124)</f>
        <v>0</v>
      </c>
      <c r="M125" s="27"/>
      <c r="N125" s="64">
        <f>SUM(N117:N124)</f>
        <v>0</v>
      </c>
      <c r="O125" s="27"/>
      <c r="P125" s="64">
        <f>SUM(P117:P124)</f>
        <v>0</v>
      </c>
      <c r="Q125" s="27"/>
      <c r="R125" s="64">
        <f>SUM(R117:R124)</f>
        <v>0</v>
      </c>
    </row>
    <row r="126" spans="1:18" s="7" customFormat="1" ht="6" customHeight="1" x14ac:dyDescent="0.2"/>
    <row r="127" spans="1:18" s="7" customFormat="1" ht="12.75" customHeight="1" x14ac:dyDescent="0.2">
      <c r="A127" s="68" t="s">
        <v>190</v>
      </c>
      <c r="B127" s="11"/>
      <c r="C127" s="11"/>
    </row>
    <row r="128" spans="1:18" s="7" customFormat="1" ht="12.75" hidden="1" customHeight="1" x14ac:dyDescent="0.2">
      <c r="A128" s="11" t="s">
        <v>89</v>
      </c>
      <c r="B128" s="24"/>
      <c r="C128" s="24"/>
    </row>
    <row r="129" spans="1:18" s="7" customFormat="1" ht="12.75" hidden="1" customHeight="1" x14ac:dyDescent="0.2">
      <c r="A129" s="70" t="s">
        <v>90</v>
      </c>
      <c r="B129" s="9"/>
      <c r="C129" s="9"/>
      <c r="E129" s="14">
        <v>1</v>
      </c>
      <c r="F129" s="15" t="s">
        <v>12</v>
      </c>
      <c r="G129" s="14" t="s">
        <v>54</v>
      </c>
      <c r="H129" s="16" t="s">
        <v>10</v>
      </c>
    </row>
    <row r="130" spans="1:18" s="7" customFormat="1" ht="12.75" customHeight="1" x14ac:dyDescent="0.2">
      <c r="A130" s="71" t="s">
        <v>91</v>
      </c>
      <c r="B130" s="25"/>
      <c r="C130" s="25"/>
    </row>
    <row r="131" spans="1:18" s="7" customFormat="1" ht="12.75" hidden="1" customHeight="1" x14ac:dyDescent="0.2">
      <c r="A131" s="66" t="s">
        <v>92</v>
      </c>
      <c r="B131" s="40"/>
      <c r="C131" s="40"/>
      <c r="E131" s="14">
        <v>1</v>
      </c>
      <c r="F131" s="15" t="s">
        <v>93</v>
      </c>
      <c r="G131" s="14" t="s">
        <v>7</v>
      </c>
      <c r="H131" s="14" t="s">
        <v>8</v>
      </c>
    </row>
    <row r="132" spans="1:18" s="7" customFormat="1" ht="12.75" hidden="1" customHeight="1" x14ac:dyDescent="0.2">
      <c r="A132" s="66" t="s">
        <v>94</v>
      </c>
      <c r="B132" s="40"/>
      <c r="C132" s="40"/>
      <c r="E132" s="14">
        <v>1</v>
      </c>
      <c r="F132" s="15" t="s">
        <v>93</v>
      </c>
      <c r="G132" s="14" t="s">
        <v>34</v>
      </c>
      <c r="H132" s="14" t="s">
        <v>8</v>
      </c>
    </row>
    <row r="133" spans="1:18" s="7" customFormat="1" ht="12.75" hidden="1" customHeight="1" x14ac:dyDescent="0.2">
      <c r="A133" s="66" t="s">
        <v>95</v>
      </c>
      <c r="B133" s="42"/>
      <c r="C133" s="42"/>
      <c r="E133" s="14">
        <v>1</v>
      </c>
      <c r="F133" s="15" t="s">
        <v>93</v>
      </c>
      <c r="G133" s="14" t="s">
        <v>34</v>
      </c>
      <c r="H133" s="14" t="s">
        <v>49</v>
      </c>
    </row>
    <row r="134" spans="1:18" s="7" customFormat="1" ht="12.75" customHeight="1" x14ac:dyDescent="0.2">
      <c r="A134" s="66" t="s">
        <v>96</v>
      </c>
      <c r="B134" s="42"/>
      <c r="C134" s="42"/>
      <c r="D134" s="15"/>
      <c r="E134" s="14">
        <v>1</v>
      </c>
      <c r="F134" s="15" t="s">
        <v>93</v>
      </c>
      <c r="G134" s="14" t="s">
        <v>54</v>
      </c>
      <c r="H134" s="14" t="s">
        <v>10</v>
      </c>
      <c r="N134" s="7">
        <f t="shared" ref="N134:N147" si="6">P134-L134</f>
        <v>53000</v>
      </c>
      <c r="P134" s="7">
        <v>53000</v>
      </c>
    </row>
    <row r="135" spans="1:18" s="7" customFormat="1" ht="12.75" customHeight="1" x14ac:dyDescent="0.2">
      <c r="A135" s="66" t="s">
        <v>100</v>
      </c>
      <c r="B135" s="40"/>
      <c r="C135" s="40"/>
      <c r="E135" s="14">
        <v>1</v>
      </c>
      <c r="F135" s="15" t="s">
        <v>93</v>
      </c>
      <c r="G135" s="14" t="s">
        <v>54</v>
      </c>
      <c r="H135" s="14" t="s">
        <v>19</v>
      </c>
      <c r="N135" s="7">
        <f>P135-L135</f>
        <v>4000</v>
      </c>
      <c r="P135" s="7">
        <v>4000</v>
      </c>
    </row>
    <row r="136" spans="1:18" s="7" customFormat="1" ht="12.75" customHeight="1" x14ac:dyDescent="0.2">
      <c r="A136" s="66" t="s">
        <v>103</v>
      </c>
      <c r="B136" s="40"/>
      <c r="C136" s="40"/>
      <c r="E136" s="14">
        <v>1</v>
      </c>
      <c r="F136" s="15" t="s">
        <v>93</v>
      </c>
      <c r="G136" s="14" t="s">
        <v>54</v>
      </c>
      <c r="H136" s="14" t="s">
        <v>24</v>
      </c>
      <c r="N136" s="7">
        <f>P136-L136</f>
        <v>45000</v>
      </c>
      <c r="P136" s="7">
        <v>45000</v>
      </c>
    </row>
    <row r="137" spans="1:18" s="7" customFormat="1" ht="12.75" customHeight="1" x14ac:dyDescent="0.2">
      <c r="A137" s="66" t="s">
        <v>331</v>
      </c>
      <c r="B137" s="40"/>
      <c r="C137" s="40"/>
      <c r="D137" s="15"/>
      <c r="E137" s="14">
        <v>1</v>
      </c>
      <c r="F137" s="15" t="s">
        <v>93</v>
      </c>
      <c r="G137" s="14" t="s">
        <v>54</v>
      </c>
      <c r="H137" s="14" t="s">
        <v>45</v>
      </c>
      <c r="R137" s="7">
        <v>100000</v>
      </c>
    </row>
    <row r="138" spans="1:18" s="7" customFormat="1" ht="12.75" customHeight="1" x14ac:dyDescent="0.2">
      <c r="A138" s="66" t="s">
        <v>105</v>
      </c>
      <c r="B138" s="40"/>
      <c r="C138" s="40"/>
      <c r="D138" s="15"/>
      <c r="E138" s="14">
        <v>1</v>
      </c>
      <c r="F138" s="15" t="s">
        <v>93</v>
      </c>
      <c r="G138" s="14" t="s">
        <v>54</v>
      </c>
      <c r="H138" s="16" t="s">
        <v>49</v>
      </c>
      <c r="R138" s="7">
        <v>100000</v>
      </c>
    </row>
    <row r="139" spans="1:18" s="7" customFormat="1" ht="12.75" hidden="1" customHeight="1" x14ac:dyDescent="0.2">
      <c r="A139" s="66" t="s">
        <v>175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82</v>
      </c>
      <c r="N139" s="7">
        <f t="shared" si="6"/>
        <v>0</v>
      </c>
    </row>
    <row r="140" spans="1:18" s="7" customFormat="1" ht="12.75" hidden="1" customHeight="1" x14ac:dyDescent="0.2">
      <c r="A140" s="66" t="s">
        <v>176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45</v>
      </c>
      <c r="N140" s="7">
        <f t="shared" si="6"/>
        <v>0</v>
      </c>
    </row>
    <row r="141" spans="1:18" s="7" customFormat="1" ht="12.75" hidden="1" customHeight="1" x14ac:dyDescent="0.2">
      <c r="A141" s="66" t="s">
        <v>177</v>
      </c>
      <c r="B141" s="40"/>
      <c r="C141" s="40"/>
      <c r="E141" s="14">
        <v>1</v>
      </c>
      <c r="F141" s="15" t="s">
        <v>93</v>
      </c>
      <c r="G141" s="14" t="s">
        <v>54</v>
      </c>
      <c r="H141" s="14" t="s">
        <v>146</v>
      </c>
      <c r="N141" s="7">
        <f t="shared" si="6"/>
        <v>0</v>
      </c>
    </row>
    <row r="142" spans="1:18" s="7" customFormat="1" ht="12.75" hidden="1" customHeight="1" x14ac:dyDescent="0.2">
      <c r="A142" s="66" t="s">
        <v>101</v>
      </c>
      <c r="B142" s="40"/>
      <c r="C142" s="40"/>
      <c r="E142" s="14">
        <v>1</v>
      </c>
      <c r="F142" s="15" t="s">
        <v>93</v>
      </c>
      <c r="G142" s="14" t="s">
        <v>54</v>
      </c>
      <c r="H142" s="14" t="s">
        <v>102</v>
      </c>
      <c r="N142" s="7">
        <f t="shared" si="6"/>
        <v>0</v>
      </c>
    </row>
    <row r="143" spans="1:18" s="7" customFormat="1" ht="12.75" hidden="1" customHeight="1" x14ac:dyDescent="0.2">
      <c r="A143" s="66" t="s">
        <v>104</v>
      </c>
      <c r="B143" s="40"/>
      <c r="C143" s="40"/>
      <c r="E143" s="14">
        <v>1</v>
      </c>
      <c r="F143" s="15" t="s">
        <v>93</v>
      </c>
      <c r="G143" s="14" t="s">
        <v>54</v>
      </c>
      <c r="H143" s="14" t="s">
        <v>28</v>
      </c>
      <c r="N143" s="7">
        <f t="shared" si="6"/>
        <v>0</v>
      </c>
    </row>
    <row r="144" spans="1:18" s="7" customFormat="1" ht="12.75" hidden="1" customHeight="1" x14ac:dyDescent="0.2">
      <c r="A144" s="66" t="s">
        <v>105</v>
      </c>
      <c r="B144" s="40"/>
      <c r="C144" s="40"/>
      <c r="D144" s="15"/>
      <c r="E144" s="14">
        <v>1</v>
      </c>
      <c r="F144" s="15" t="s">
        <v>93</v>
      </c>
      <c r="G144" s="14" t="s">
        <v>54</v>
      </c>
      <c r="H144" s="16" t="s">
        <v>49</v>
      </c>
      <c r="N144" s="7">
        <f t="shared" si="6"/>
        <v>0</v>
      </c>
    </row>
    <row r="145" spans="1:21" s="7" customFormat="1" ht="12.75" hidden="1" customHeight="1" x14ac:dyDescent="0.2">
      <c r="A145" s="66" t="s">
        <v>106</v>
      </c>
      <c r="B145" s="40"/>
      <c r="C145" s="40"/>
      <c r="D145" s="15"/>
      <c r="E145" s="14">
        <v>1</v>
      </c>
      <c r="F145" s="15" t="s">
        <v>93</v>
      </c>
      <c r="G145" s="14" t="s">
        <v>67</v>
      </c>
      <c r="H145" s="14" t="s">
        <v>8</v>
      </c>
      <c r="N145" s="7">
        <f t="shared" si="6"/>
        <v>0</v>
      </c>
    </row>
    <row r="146" spans="1:21" s="7" customFormat="1" ht="12.75" customHeight="1" x14ac:dyDescent="0.2">
      <c r="A146" s="66" t="s">
        <v>97</v>
      </c>
      <c r="B146" s="40"/>
      <c r="C146" s="40"/>
      <c r="E146" s="14">
        <v>1</v>
      </c>
      <c r="F146" s="15" t="s">
        <v>93</v>
      </c>
      <c r="G146" s="14" t="s">
        <v>93</v>
      </c>
      <c r="H146" s="14" t="s">
        <v>8</v>
      </c>
      <c r="N146" s="7">
        <f>P146-L146</f>
        <v>372000</v>
      </c>
      <c r="P146" s="7">
        <v>372000</v>
      </c>
    </row>
    <row r="147" spans="1:21" s="7" customFormat="1" ht="12.75" customHeight="1" x14ac:dyDescent="0.2">
      <c r="A147" s="66" t="s">
        <v>107</v>
      </c>
      <c r="B147" s="40"/>
      <c r="C147" s="40"/>
      <c r="D147" s="15"/>
      <c r="E147" s="14">
        <v>1</v>
      </c>
      <c r="F147" s="15" t="s">
        <v>93</v>
      </c>
      <c r="G147" s="14" t="s">
        <v>59</v>
      </c>
      <c r="H147" s="16" t="s">
        <v>49</v>
      </c>
      <c r="N147" s="7">
        <f t="shared" si="6"/>
        <v>129650</v>
      </c>
      <c r="P147" s="7">
        <v>129650</v>
      </c>
    </row>
    <row r="148" spans="1:21" s="7" customFormat="1" ht="12.75" hidden="1" customHeight="1" x14ac:dyDescent="0.2">
      <c r="A148" s="66" t="s">
        <v>178</v>
      </c>
      <c r="B148" s="40"/>
      <c r="C148" s="40"/>
      <c r="D148" s="15"/>
      <c r="E148" s="14">
        <v>1</v>
      </c>
      <c r="F148" s="15" t="s">
        <v>93</v>
      </c>
      <c r="G148" s="14" t="s">
        <v>29</v>
      </c>
      <c r="H148" s="14" t="s">
        <v>8</v>
      </c>
    </row>
    <row r="149" spans="1:21" s="7" customFormat="1" ht="12.75" hidden="1" customHeight="1" x14ac:dyDescent="0.2">
      <c r="A149" s="66" t="s">
        <v>179</v>
      </c>
      <c r="B149" s="40"/>
      <c r="C149" s="40"/>
      <c r="D149" s="15"/>
      <c r="E149" s="14">
        <v>1</v>
      </c>
      <c r="F149" s="15" t="s">
        <v>93</v>
      </c>
      <c r="G149" s="14" t="s">
        <v>29</v>
      </c>
      <c r="H149" s="14" t="s">
        <v>45</v>
      </c>
    </row>
    <row r="150" spans="1:21" s="27" customFormat="1" ht="18.95" customHeight="1" x14ac:dyDescent="0.2">
      <c r="A150" s="63" t="s">
        <v>108</v>
      </c>
      <c r="B150" s="26"/>
      <c r="C150" s="26"/>
      <c r="J150" s="21">
        <f>SUM(J131:J149)</f>
        <v>0</v>
      </c>
      <c r="K150" s="23"/>
      <c r="L150" s="21">
        <f>SUM(L131:L149)</f>
        <v>0</v>
      </c>
      <c r="N150" s="21">
        <f>SUM(N131:N149)</f>
        <v>603650</v>
      </c>
      <c r="P150" s="21">
        <f>SUM(P131:P149)</f>
        <v>603650</v>
      </c>
      <c r="R150" s="21">
        <f>SUM(R131:R149)</f>
        <v>200000</v>
      </c>
    </row>
    <row r="151" spans="1:21" s="7" customFormat="1" ht="6" customHeight="1" x14ac:dyDescent="0.2"/>
    <row r="152" spans="1:21" s="7" customFormat="1" ht="20.100000000000001" customHeight="1" thickBot="1" x14ac:dyDescent="0.25">
      <c r="A152" s="11" t="s">
        <v>110</v>
      </c>
      <c r="B152" s="28"/>
      <c r="C152" s="28"/>
      <c r="J152" s="29">
        <f>J42+J114+J125+J150</f>
        <v>14256112.93</v>
      </c>
      <c r="K152" s="23"/>
      <c r="L152" s="29">
        <f>L42+L114+L125+L150</f>
        <v>8520663.5300000012</v>
      </c>
      <c r="N152" s="29">
        <f>N42+N114+N125+N150</f>
        <v>19294432.5</v>
      </c>
      <c r="P152" s="29">
        <f>P42+P114+P125+P150</f>
        <v>27815096.030000001</v>
      </c>
      <c r="R152" s="29">
        <f>R42+R114+R150</f>
        <v>29609570.98</v>
      </c>
      <c r="T152" s="7">
        <v>23145426.030000001</v>
      </c>
      <c r="U152" s="7">
        <f>R152-T152</f>
        <v>6464144.9499999993</v>
      </c>
    </row>
    <row r="153" spans="1:21" s="7" customFormat="1" ht="13.5" thickTop="1" x14ac:dyDescent="0.2">
      <c r="A153" s="31"/>
      <c r="B153" s="31"/>
      <c r="C153" s="31"/>
      <c r="D153" s="34"/>
      <c r="E153" s="31"/>
      <c r="F153" s="31"/>
      <c r="H153" s="35"/>
      <c r="I153" s="35"/>
      <c r="J153" s="35"/>
      <c r="K153" s="35"/>
      <c r="L153" s="35"/>
      <c r="M153" s="35"/>
    </row>
    <row r="154" spans="1:21" s="7" customFormat="1" x14ac:dyDescent="0.2"/>
    <row r="155" spans="1:21" x14ac:dyDescent="0.2">
      <c r="A155" s="77" t="s">
        <v>133</v>
      </c>
      <c r="D155" s="33"/>
      <c r="E155" s="32"/>
      <c r="G155" s="31"/>
      <c r="I155" s="31"/>
      <c r="J155" s="138" t="s">
        <v>320</v>
      </c>
      <c r="K155" s="138"/>
      <c r="L155" s="138"/>
      <c r="M155" s="47"/>
      <c r="N155" s="49"/>
      <c r="O155" s="49"/>
      <c r="P155" s="48" t="s">
        <v>135</v>
      </c>
    </row>
    <row r="156" spans="1:21" x14ac:dyDescent="0.2">
      <c r="A156" s="50"/>
      <c r="D156" s="33"/>
      <c r="E156" s="51"/>
      <c r="G156" s="31"/>
      <c r="I156" s="31"/>
      <c r="J156" s="30"/>
      <c r="M156" s="30"/>
      <c r="N156" s="36"/>
      <c r="O156" s="36"/>
      <c r="P156" s="51"/>
    </row>
    <row r="157" spans="1:21" x14ac:dyDescent="0.2">
      <c r="A157" s="50"/>
      <c r="D157" s="33"/>
      <c r="E157" s="51"/>
      <c r="G157" s="31"/>
      <c r="I157" s="31"/>
      <c r="J157" s="116"/>
      <c r="M157" s="116"/>
      <c r="N157" s="36"/>
      <c r="O157" s="36"/>
      <c r="P157" s="51"/>
    </row>
    <row r="158" spans="1:21" x14ac:dyDescent="0.2">
      <c r="A158" s="52"/>
      <c r="D158" s="31"/>
      <c r="E158" s="53"/>
      <c r="G158" s="31"/>
      <c r="I158" s="31"/>
      <c r="J158" s="31"/>
      <c r="M158" s="31"/>
      <c r="P158" s="53"/>
    </row>
    <row r="159" spans="1:21" x14ac:dyDescent="0.2">
      <c r="A159" s="76" t="s">
        <v>302</v>
      </c>
      <c r="D159" s="55"/>
      <c r="E159" s="56"/>
      <c r="G159" s="31"/>
      <c r="I159" s="31"/>
      <c r="J159" s="139" t="s">
        <v>319</v>
      </c>
      <c r="K159" s="139"/>
      <c r="L159" s="139"/>
      <c r="M159" s="57"/>
      <c r="N159" s="59"/>
      <c r="O159" s="59"/>
      <c r="P159" s="58" t="s">
        <v>137</v>
      </c>
    </row>
    <row r="160" spans="1:21" x14ac:dyDescent="0.2">
      <c r="A160" s="74" t="s">
        <v>228</v>
      </c>
      <c r="D160" s="31"/>
      <c r="E160" s="32"/>
      <c r="G160" s="31"/>
      <c r="I160" s="31"/>
      <c r="J160" s="138" t="s">
        <v>305</v>
      </c>
      <c r="K160" s="138"/>
      <c r="L160" s="138"/>
      <c r="M160" s="33"/>
      <c r="N160" s="35"/>
      <c r="O160" s="35"/>
      <c r="P160" s="60" t="s">
        <v>139</v>
      </c>
    </row>
    <row r="162" spans="10:10" x14ac:dyDescent="0.2">
      <c r="J162" s="1">
        <f>J152-14256112.93</f>
        <v>0</v>
      </c>
    </row>
  </sheetData>
  <mergeCells count="12">
    <mergeCell ref="J155:L155"/>
    <mergeCell ref="J159:L159"/>
    <mergeCell ref="J160:L160"/>
    <mergeCell ref="A13:C13"/>
    <mergeCell ref="E13:H13"/>
    <mergeCell ref="A114:C114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2" verticalDpi="300" r:id="rId1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  <rowBreaks count="1" manualBreakCount="1">
    <brk id="150" max="1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S165"/>
  <sheetViews>
    <sheetView view="pageBreakPreview" zoomScaleNormal="85" zoomScaleSheetLayoutView="100" workbookViewId="0">
      <pane xSplit="1" ySplit="14" topLeftCell="B62" activePane="bottomRight" state="frozen"/>
      <selection pane="topRight" activeCell="D1" sqref="D1"/>
      <selection pane="bottomLeft" activeCell="A16" sqref="A16"/>
      <selection pane="bottomRight" activeCell="L125" sqref="L125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4.886718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130" t="s">
        <v>111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19" ht="15.75" customHeight="1" x14ac:dyDescent="0.2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229</v>
      </c>
      <c r="H4" s="3"/>
      <c r="I4" s="3"/>
      <c r="R4" s="79">
        <v>8711</v>
      </c>
    </row>
    <row r="5" spans="1:19" ht="15" customHeight="1" x14ac:dyDescent="0.2">
      <c r="A5" s="5" t="s">
        <v>119</v>
      </c>
      <c r="B5" s="2" t="s">
        <v>113</v>
      </c>
      <c r="C5" s="5" t="s">
        <v>233</v>
      </c>
    </row>
    <row r="6" spans="1:19" ht="15" customHeight="1" x14ac:dyDescent="0.2">
      <c r="A6" s="5" t="s">
        <v>120</v>
      </c>
      <c r="B6" s="2" t="s">
        <v>113</v>
      </c>
      <c r="C6" s="5" t="s">
        <v>234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134" t="s">
        <v>122</v>
      </c>
      <c r="M9" s="134"/>
      <c r="N9" s="134"/>
      <c r="O9" s="134"/>
      <c r="P9" s="134"/>
      <c r="Q9" s="65"/>
    </row>
    <row r="10" spans="1:19" ht="15" customHeight="1" x14ac:dyDescent="0.2">
      <c r="H10" s="8"/>
      <c r="I10" s="8"/>
      <c r="J10" s="8" t="s">
        <v>303</v>
      </c>
      <c r="K10" s="8"/>
      <c r="L10" s="62" t="s">
        <v>123</v>
      </c>
      <c r="M10" s="62"/>
      <c r="N10" s="62" t="s">
        <v>125</v>
      </c>
      <c r="O10" s="62"/>
      <c r="P10" s="136" t="s">
        <v>127</v>
      </c>
      <c r="Q10" s="45"/>
      <c r="R10" s="104" t="s">
        <v>132</v>
      </c>
    </row>
    <row r="11" spans="1:19" ht="15" customHeight="1" x14ac:dyDescent="0.2">
      <c r="A11" s="132" t="s">
        <v>186</v>
      </c>
      <c r="B11" s="132"/>
      <c r="C11" s="132"/>
      <c r="D11" s="9"/>
      <c r="E11" s="132" t="s">
        <v>112</v>
      </c>
      <c r="F11" s="132"/>
      <c r="G11" s="132"/>
      <c r="H11" s="132"/>
      <c r="I11" s="8"/>
      <c r="J11" s="99" t="s">
        <v>298</v>
      </c>
      <c r="K11" s="44"/>
      <c r="L11" s="44" t="s">
        <v>304</v>
      </c>
      <c r="M11" s="44"/>
      <c r="N11" s="44" t="s">
        <v>304</v>
      </c>
      <c r="O11" s="44"/>
      <c r="P11" s="137"/>
      <c r="Q11" s="45"/>
      <c r="R11" s="44">
        <v>2018</v>
      </c>
    </row>
    <row r="12" spans="1:19" ht="15" customHeight="1" x14ac:dyDescent="0.2">
      <c r="A12" s="97"/>
      <c r="B12" s="97"/>
      <c r="C12" s="97"/>
      <c r="D12" s="9"/>
      <c r="E12" s="97"/>
      <c r="F12" s="97"/>
      <c r="G12" s="97"/>
      <c r="H12" s="97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37"/>
      <c r="Q12" s="45"/>
      <c r="R12" s="30" t="s">
        <v>2</v>
      </c>
    </row>
    <row r="13" spans="1:19" ht="15" customHeight="1" x14ac:dyDescent="0.2">
      <c r="A13" s="133" t="s">
        <v>3</v>
      </c>
      <c r="B13" s="133"/>
      <c r="C13" s="133"/>
      <c r="D13" s="7"/>
      <c r="E13" s="135" t="s">
        <v>4</v>
      </c>
      <c r="F13" s="135"/>
      <c r="G13" s="135"/>
      <c r="H13" s="135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12.75" customHeight="1" x14ac:dyDescent="0.2">
      <c r="A16" s="66" t="s">
        <v>6</v>
      </c>
      <c r="B16" s="40"/>
      <c r="C16" s="40"/>
      <c r="D16" s="14"/>
      <c r="E16" s="14">
        <v>5</v>
      </c>
      <c r="F16" s="15" t="s">
        <v>7</v>
      </c>
      <c r="G16" s="14" t="s">
        <v>7</v>
      </c>
      <c r="H16" s="14" t="s">
        <v>8</v>
      </c>
      <c r="I16" s="14"/>
      <c r="J16" s="13">
        <v>12823584.09</v>
      </c>
      <c r="K16" s="13"/>
      <c r="L16" s="7">
        <v>6235648.6500000004</v>
      </c>
      <c r="N16" s="7">
        <f t="shared" ref="N16:N21" si="0">P16-L16</f>
        <v>9837244.3699999992</v>
      </c>
      <c r="P16" s="7">
        <v>16072893.02</v>
      </c>
      <c r="R16" s="7">
        <v>16092836.289999999</v>
      </c>
    </row>
    <row r="17" spans="1:18" s="7" customFormat="1" ht="12.75" hidden="1" customHeight="1" x14ac:dyDescent="0.2">
      <c r="A17" s="67" t="s">
        <v>9</v>
      </c>
      <c r="B17" s="41"/>
      <c r="C17" s="41"/>
      <c r="E17" s="38">
        <v>5</v>
      </c>
      <c r="F17" s="37" t="s">
        <v>7</v>
      </c>
      <c r="G17" s="38" t="s">
        <v>7</v>
      </c>
      <c r="H17" s="38" t="s">
        <v>10</v>
      </c>
      <c r="J17" s="39"/>
      <c r="K17" s="39"/>
      <c r="N17" s="7">
        <f t="shared" si="0"/>
        <v>0</v>
      </c>
    </row>
    <row r="18" spans="1:18" s="7" customFormat="1" ht="12.75" customHeight="1" x14ac:dyDescent="0.2">
      <c r="A18" s="66" t="s">
        <v>11</v>
      </c>
      <c r="B18" s="40"/>
      <c r="C18" s="40"/>
      <c r="D18" s="14"/>
      <c r="E18" s="14">
        <v>5</v>
      </c>
      <c r="F18" s="15" t="s">
        <v>7</v>
      </c>
      <c r="G18" s="14" t="s">
        <v>12</v>
      </c>
      <c r="H18" s="14" t="s">
        <v>8</v>
      </c>
      <c r="J18" s="13">
        <v>1315809.52</v>
      </c>
      <c r="K18" s="13"/>
      <c r="L18" s="7">
        <v>608970.89</v>
      </c>
      <c r="N18" s="7">
        <f t="shared" si="0"/>
        <v>927029.11</v>
      </c>
      <c r="P18" s="7">
        <v>1536000</v>
      </c>
      <c r="R18" s="7">
        <v>1536000</v>
      </c>
    </row>
    <row r="19" spans="1:18" s="7" customFormat="1" ht="12.75" customHeight="1" x14ac:dyDescent="0.2">
      <c r="A19" s="66" t="s">
        <v>13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10</v>
      </c>
      <c r="J19" s="13"/>
      <c r="K19" s="13"/>
      <c r="N19" s="7">
        <f t="shared" si="0"/>
        <v>102000</v>
      </c>
      <c r="P19" s="7">
        <v>102000</v>
      </c>
      <c r="R19" s="7">
        <v>102000</v>
      </c>
    </row>
    <row r="20" spans="1:18" s="7" customFormat="1" ht="12.75" customHeight="1" x14ac:dyDescent="0.2">
      <c r="A20" s="66" t="s">
        <v>14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15</v>
      </c>
      <c r="J20" s="13"/>
      <c r="K20" s="13"/>
      <c r="N20" s="7">
        <f t="shared" si="0"/>
        <v>102000</v>
      </c>
      <c r="P20" s="7">
        <v>102000</v>
      </c>
      <c r="R20" s="7">
        <v>102000</v>
      </c>
    </row>
    <row r="21" spans="1:18" s="7" customFormat="1" ht="12.75" customHeight="1" x14ac:dyDescent="0.2">
      <c r="A21" s="66" t="s">
        <v>16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17</v>
      </c>
      <c r="J21" s="13">
        <v>275000</v>
      </c>
      <c r="K21" s="13"/>
      <c r="L21" s="7">
        <v>255000</v>
      </c>
      <c r="N21" s="7">
        <f t="shared" si="0"/>
        <v>65000</v>
      </c>
      <c r="P21" s="7">
        <v>320000</v>
      </c>
      <c r="R21" s="7">
        <v>320000</v>
      </c>
    </row>
    <row r="22" spans="1:18" s="7" customFormat="1" ht="12.75" hidden="1" customHeight="1" x14ac:dyDescent="0.2">
      <c r="A22" s="66" t="s">
        <v>141</v>
      </c>
      <c r="B22" s="40"/>
      <c r="C22" s="40"/>
      <c r="D22" s="14"/>
      <c r="E22" s="14">
        <v>5</v>
      </c>
      <c r="F22" s="15" t="s">
        <v>7</v>
      </c>
      <c r="G22" s="14" t="s">
        <v>12</v>
      </c>
      <c r="H22" s="14" t="s">
        <v>64</v>
      </c>
      <c r="J22" s="13"/>
      <c r="K22" s="13"/>
    </row>
    <row r="23" spans="1:18" s="7" customFormat="1" ht="12.75" hidden="1" customHeight="1" x14ac:dyDescent="0.2">
      <c r="A23" s="66" t="s">
        <v>143</v>
      </c>
      <c r="B23" s="40"/>
      <c r="C23" s="40"/>
      <c r="E23" s="14">
        <v>5</v>
      </c>
      <c r="F23" s="15" t="s">
        <v>7</v>
      </c>
      <c r="G23" s="14" t="s">
        <v>12</v>
      </c>
      <c r="H23" s="14" t="s">
        <v>45</v>
      </c>
      <c r="J23" s="13"/>
      <c r="K23" s="13"/>
    </row>
    <row r="24" spans="1:18" s="7" customFormat="1" ht="12.75" hidden="1" customHeight="1" x14ac:dyDescent="0.2">
      <c r="A24" s="66" t="s">
        <v>144</v>
      </c>
      <c r="B24" s="40"/>
      <c r="C24" s="40"/>
      <c r="D24" s="14"/>
      <c r="E24" s="14">
        <v>5</v>
      </c>
      <c r="F24" s="15" t="s">
        <v>7</v>
      </c>
      <c r="G24" s="14" t="s">
        <v>12</v>
      </c>
      <c r="H24" s="14" t="s">
        <v>60</v>
      </c>
      <c r="J24" s="13"/>
      <c r="K24" s="13"/>
      <c r="N24" s="7">
        <f t="shared" ref="N24:N40" si="1">P24-L24</f>
        <v>0</v>
      </c>
    </row>
    <row r="25" spans="1:18" s="7" customFormat="1" ht="12.75" hidden="1" customHeight="1" x14ac:dyDescent="0.2">
      <c r="A25" s="66" t="s">
        <v>18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4" t="s">
        <v>19</v>
      </c>
      <c r="J25" s="13"/>
      <c r="K25" s="13"/>
      <c r="N25" s="7">
        <f t="shared" si="1"/>
        <v>0</v>
      </c>
    </row>
    <row r="26" spans="1:18" s="7" customFormat="1" ht="12.75" hidden="1" customHeight="1" x14ac:dyDescent="0.2">
      <c r="A26" s="66" t="s">
        <v>21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4" t="s">
        <v>102</v>
      </c>
      <c r="J26" s="13"/>
      <c r="K26" s="13"/>
      <c r="N26" s="7">
        <f t="shared" si="1"/>
        <v>0</v>
      </c>
    </row>
    <row r="27" spans="1:18" s="7" customFormat="1" ht="12.75" hidden="1" customHeight="1" x14ac:dyDescent="0.2">
      <c r="A27" s="66" t="s">
        <v>22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6" t="s">
        <v>146</v>
      </c>
      <c r="J27" s="13"/>
      <c r="K27" s="13"/>
      <c r="N27" s="7">
        <f t="shared" si="1"/>
        <v>0</v>
      </c>
    </row>
    <row r="28" spans="1:18" s="7" customFormat="1" ht="12.75" hidden="1" customHeight="1" x14ac:dyDescent="0.2">
      <c r="A28" s="66" t="s">
        <v>145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47</v>
      </c>
      <c r="N28" s="7">
        <f t="shared" si="1"/>
        <v>0</v>
      </c>
    </row>
    <row r="29" spans="1:18" s="7" customFormat="1" ht="12.75" hidden="1" customHeight="1" x14ac:dyDescent="0.2">
      <c r="A29" s="66" t="s">
        <v>23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24</v>
      </c>
      <c r="N29" s="7">
        <f t="shared" si="1"/>
        <v>0</v>
      </c>
    </row>
    <row r="30" spans="1:18" s="7" customFormat="1" ht="12.75" customHeight="1" x14ac:dyDescent="0.2">
      <c r="A30" s="66" t="s">
        <v>27</v>
      </c>
      <c r="B30" s="40"/>
      <c r="C30" s="40"/>
      <c r="D30" s="14"/>
      <c r="E30" s="14">
        <v>5</v>
      </c>
      <c r="F30" s="15" t="s">
        <v>7</v>
      </c>
      <c r="G30" s="14" t="s">
        <v>12</v>
      </c>
      <c r="H30" s="16" t="s">
        <v>28</v>
      </c>
      <c r="J30" s="7">
        <v>1085531.2</v>
      </c>
      <c r="N30" s="7">
        <f>P30-L30</f>
        <v>1340678</v>
      </c>
      <c r="P30" s="7">
        <v>1340678</v>
      </c>
      <c r="R30" s="7">
        <v>1344111</v>
      </c>
    </row>
    <row r="31" spans="1:18" s="7" customFormat="1" ht="12.75" customHeight="1" x14ac:dyDescent="0.2">
      <c r="A31" s="66" t="s">
        <v>25</v>
      </c>
      <c r="B31" s="40"/>
      <c r="C31" s="40"/>
      <c r="D31" s="14"/>
      <c r="E31" s="14">
        <v>5</v>
      </c>
      <c r="F31" s="15" t="s">
        <v>7</v>
      </c>
      <c r="G31" s="14" t="s">
        <v>12</v>
      </c>
      <c r="H31" s="16" t="s">
        <v>26</v>
      </c>
      <c r="J31" s="7">
        <v>276000</v>
      </c>
      <c r="N31" s="7">
        <f t="shared" si="1"/>
        <v>320000</v>
      </c>
      <c r="P31" s="7">
        <v>320000</v>
      </c>
      <c r="R31" s="7">
        <v>320000</v>
      </c>
    </row>
    <row r="32" spans="1:18" s="7" customFormat="1" ht="12.75" customHeight="1" x14ac:dyDescent="0.2">
      <c r="A32" s="66" t="s">
        <v>140</v>
      </c>
      <c r="B32" s="40"/>
      <c r="C32" s="40"/>
      <c r="D32" s="14"/>
      <c r="E32" s="14">
        <v>5</v>
      </c>
      <c r="F32" s="15" t="s">
        <v>7</v>
      </c>
      <c r="G32" s="14" t="s">
        <v>12</v>
      </c>
      <c r="H32" s="16" t="s">
        <v>49</v>
      </c>
      <c r="J32" s="13">
        <v>1244661</v>
      </c>
      <c r="K32" s="13"/>
      <c r="L32" s="7">
        <v>1061743</v>
      </c>
      <c r="N32" s="7">
        <f>P32-L32</f>
        <v>278935</v>
      </c>
      <c r="P32" s="7">
        <v>1340678</v>
      </c>
      <c r="R32" s="7">
        <v>1344111</v>
      </c>
    </row>
    <row r="33" spans="1:18" s="7" customFormat="1" ht="12.75" customHeight="1" x14ac:dyDescent="0.2">
      <c r="A33" s="66" t="s">
        <v>297</v>
      </c>
      <c r="B33" s="40"/>
      <c r="C33" s="40"/>
      <c r="D33" s="14"/>
      <c r="E33" s="14">
        <v>5</v>
      </c>
      <c r="F33" s="15" t="s">
        <v>7</v>
      </c>
      <c r="G33" s="14" t="s">
        <v>29</v>
      </c>
      <c r="H33" s="14" t="s">
        <v>8</v>
      </c>
      <c r="J33" s="7">
        <v>1539025.27</v>
      </c>
      <c r="L33" s="7">
        <v>748604.31</v>
      </c>
      <c r="N33" s="7">
        <f t="shared" si="1"/>
        <v>1181971.21</v>
      </c>
      <c r="P33" s="7">
        <v>1930575.52</v>
      </c>
      <c r="R33" s="7">
        <v>1935519.84</v>
      </c>
    </row>
    <row r="34" spans="1:18" s="7" customFormat="1" ht="12.75" customHeight="1" x14ac:dyDescent="0.2">
      <c r="A34" s="66" t="s">
        <v>30</v>
      </c>
      <c r="B34" s="40"/>
      <c r="C34" s="40"/>
      <c r="D34" s="14"/>
      <c r="E34" s="14">
        <v>5</v>
      </c>
      <c r="F34" s="15" t="s">
        <v>7</v>
      </c>
      <c r="G34" s="14" t="s">
        <v>29</v>
      </c>
      <c r="H34" s="14" t="s">
        <v>10</v>
      </c>
      <c r="J34" s="7">
        <v>65900</v>
      </c>
      <c r="L34" s="7">
        <v>30600</v>
      </c>
      <c r="N34" s="7">
        <f t="shared" si="1"/>
        <v>46200</v>
      </c>
      <c r="P34" s="7">
        <v>76800</v>
      </c>
      <c r="R34" s="7">
        <v>76800</v>
      </c>
    </row>
    <row r="35" spans="1:18" s="7" customFormat="1" ht="12.75" customHeight="1" x14ac:dyDescent="0.2">
      <c r="A35" s="66" t="s">
        <v>31</v>
      </c>
      <c r="B35" s="40"/>
      <c r="C35" s="40"/>
      <c r="D35" s="14"/>
      <c r="E35" s="14">
        <v>5</v>
      </c>
      <c r="F35" s="15" t="s">
        <v>7</v>
      </c>
      <c r="G35" s="14" t="s">
        <v>29</v>
      </c>
      <c r="H35" s="14" t="s">
        <v>15</v>
      </c>
      <c r="J35" s="7">
        <v>151800</v>
      </c>
      <c r="L35" s="7">
        <v>73325</v>
      </c>
      <c r="N35" s="7">
        <f t="shared" si="1"/>
        <v>108775.79999999999</v>
      </c>
      <c r="P35" s="7">
        <v>182100.8</v>
      </c>
      <c r="R35" s="7">
        <v>182250</v>
      </c>
    </row>
    <row r="36" spans="1:18" s="7" customFormat="1" ht="12.75" customHeight="1" x14ac:dyDescent="0.2">
      <c r="A36" s="66" t="s">
        <v>32</v>
      </c>
      <c r="B36" s="40"/>
      <c r="C36" s="40"/>
      <c r="D36" s="14"/>
      <c r="E36" s="14">
        <v>5</v>
      </c>
      <c r="F36" s="15" t="s">
        <v>7</v>
      </c>
      <c r="G36" s="14" t="s">
        <v>29</v>
      </c>
      <c r="H36" s="14" t="s">
        <v>17</v>
      </c>
      <c r="J36" s="7">
        <v>65797.02</v>
      </c>
      <c r="L36" s="7">
        <v>30480.57</v>
      </c>
      <c r="N36" s="7">
        <f t="shared" si="1"/>
        <v>46314.87</v>
      </c>
      <c r="P36" s="7">
        <v>76795.44</v>
      </c>
      <c r="R36" s="7">
        <v>76797.72</v>
      </c>
    </row>
    <row r="37" spans="1:18" s="7" customFormat="1" ht="12.75" hidden="1" customHeight="1" x14ac:dyDescent="0.2">
      <c r="A37" s="66" t="s">
        <v>147</v>
      </c>
      <c r="B37" s="40"/>
      <c r="C37" s="40"/>
      <c r="D37" s="14"/>
      <c r="E37" s="14">
        <v>5</v>
      </c>
      <c r="F37" s="15" t="s">
        <v>7</v>
      </c>
      <c r="G37" s="14" t="s">
        <v>34</v>
      </c>
      <c r="H37" s="14" t="s">
        <v>8</v>
      </c>
      <c r="N37" s="7">
        <f t="shared" si="1"/>
        <v>0</v>
      </c>
    </row>
    <row r="38" spans="1:18" s="7" customFormat="1" ht="12.75" customHeight="1" x14ac:dyDescent="0.2">
      <c r="A38" s="66" t="s">
        <v>148</v>
      </c>
      <c r="B38" s="40"/>
      <c r="C38" s="40"/>
      <c r="D38" s="14"/>
      <c r="E38" s="14">
        <v>5</v>
      </c>
      <c r="F38" s="15" t="s">
        <v>7</v>
      </c>
      <c r="G38" s="14" t="s">
        <v>34</v>
      </c>
      <c r="H38" s="14" t="s">
        <v>10</v>
      </c>
      <c r="N38" s="7">
        <f t="shared" si="1"/>
        <v>0</v>
      </c>
      <c r="R38" s="7">
        <v>752649.68</v>
      </c>
    </row>
    <row r="39" spans="1:18" s="7" customFormat="1" ht="12.75" customHeight="1" x14ac:dyDescent="0.2">
      <c r="A39" s="66" t="s">
        <v>33</v>
      </c>
      <c r="B39" s="40"/>
      <c r="C39" s="40"/>
      <c r="D39" s="14"/>
      <c r="E39" s="14">
        <v>5</v>
      </c>
      <c r="F39" s="15" t="s">
        <v>7</v>
      </c>
      <c r="G39" s="14" t="s">
        <v>34</v>
      </c>
      <c r="H39" s="14" t="s">
        <v>15</v>
      </c>
      <c r="J39" s="7">
        <v>608656.89</v>
      </c>
      <c r="N39" s="7">
        <f t="shared" si="1"/>
        <v>245580.79</v>
      </c>
      <c r="P39" s="7">
        <v>245580.79</v>
      </c>
      <c r="R39" s="7">
        <v>721968.23</v>
      </c>
    </row>
    <row r="40" spans="1:18" s="7" customFormat="1" ht="12.75" customHeight="1" x14ac:dyDescent="0.2">
      <c r="A40" s="66" t="s">
        <v>35</v>
      </c>
      <c r="B40" s="40"/>
      <c r="C40" s="40"/>
      <c r="D40" s="14"/>
      <c r="E40" s="14">
        <v>5</v>
      </c>
      <c r="F40" s="15" t="s">
        <v>7</v>
      </c>
      <c r="G40" s="14" t="s">
        <v>34</v>
      </c>
      <c r="H40" s="14" t="s">
        <v>49</v>
      </c>
      <c r="J40" s="7">
        <v>661420.9</v>
      </c>
      <c r="N40" s="7">
        <f t="shared" si="1"/>
        <v>320000</v>
      </c>
      <c r="P40" s="7">
        <v>320000</v>
      </c>
      <c r="R40" s="7">
        <v>320000</v>
      </c>
    </row>
    <row r="41" spans="1:18" s="7" customFormat="1" ht="12.75" hidden="1" customHeight="1" x14ac:dyDescent="0.2">
      <c r="A41" s="66" t="s">
        <v>149</v>
      </c>
      <c r="B41" s="40"/>
      <c r="C41" s="40"/>
      <c r="D41" s="14"/>
      <c r="E41" s="14">
        <v>5</v>
      </c>
      <c r="F41" s="15" t="s">
        <v>7</v>
      </c>
      <c r="G41" s="14" t="s">
        <v>29</v>
      </c>
      <c r="H41" s="14" t="s">
        <v>64</v>
      </c>
    </row>
    <row r="42" spans="1:18" s="7" customFormat="1" ht="18.95" customHeight="1" x14ac:dyDescent="0.2">
      <c r="A42" s="63" t="s">
        <v>36</v>
      </c>
      <c r="B42" s="26"/>
      <c r="C42" s="26"/>
      <c r="J42" s="22">
        <f>SUM(J16:J41)</f>
        <v>20113185.889999997</v>
      </c>
      <c r="K42" s="18"/>
      <c r="L42" s="22">
        <f>SUM(L16:L41)</f>
        <v>9044372.4199999999</v>
      </c>
      <c r="N42" s="22">
        <f>SUM(N16:N41)</f>
        <v>14921729.149999997</v>
      </c>
      <c r="P42" s="22">
        <f>SUM(P16:P41)</f>
        <v>23966101.57</v>
      </c>
      <c r="R42" s="22">
        <f>SUM(R16:R41)</f>
        <v>25227043.759999998</v>
      </c>
    </row>
    <row r="43" spans="1:18" s="7" customFormat="1" ht="6" customHeight="1" x14ac:dyDescent="0.2">
      <c r="A43" s="17"/>
      <c r="B43" s="17"/>
      <c r="C43" s="17"/>
      <c r="J43" s="18"/>
      <c r="K43" s="18"/>
    </row>
    <row r="44" spans="1:18" s="7" customFormat="1" ht="12.75" customHeight="1" x14ac:dyDescent="0.2">
      <c r="A44" s="68" t="s">
        <v>188</v>
      </c>
      <c r="B44" s="12"/>
      <c r="C44" s="12"/>
    </row>
    <row r="45" spans="1:18" s="7" customFormat="1" ht="12.75" customHeight="1" x14ac:dyDescent="0.2">
      <c r="A45" s="66" t="s">
        <v>37</v>
      </c>
      <c r="B45" s="40"/>
      <c r="C45" s="40"/>
      <c r="D45" s="14"/>
      <c r="E45" s="14">
        <v>5</v>
      </c>
      <c r="F45" s="15" t="s">
        <v>12</v>
      </c>
      <c r="G45" s="14" t="s">
        <v>7</v>
      </c>
      <c r="H45" s="14" t="s">
        <v>8</v>
      </c>
      <c r="J45" s="7">
        <v>143904.5</v>
      </c>
      <c r="L45" s="7">
        <v>46893</v>
      </c>
      <c r="N45" s="7">
        <f t="shared" ref="N45:N76" si="2">P45-L45</f>
        <v>196707</v>
      </c>
      <c r="P45" s="7">
        <v>243600</v>
      </c>
      <c r="R45" s="7">
        <v>200000</v>
      </c>
    </row>
    <row r="46" spans="1:18" s="7" customFormat="1" ht="12.75" hidden="1" customHeight="1" x14ac:dyDescent="0.2">
      <c r="A46" s="66" t="s">
        <v>38</v>
      </c>
      <c r="B46" s="40"/>
      <c r="C46" s="40"/>
      <c r="E46" s="14">
        <v>5</v>
      </c>
      <c r="F46" s="15" t="s">
        <v>12</v>
      </c>
      <c r="G46" s="14" t="s">
        <v>7</v>
      </c>
      <c r="H46" s="14" t="s">
        <v>10</v>
      </c>
      <c r="N46" s="7">
        <f t="shared" si="2"/>
        <v>0</v>
      </c>
    </row>
    <row r="47" spans="1:18" s="7" customFormat="1" ht="12.75" customHeight="1" x14ac:dyDescent="0.2">
      <c r="A47" s="66" t="s">
        <v>39</v>
      </c>
      <c r="B47" s="40"/>
      <c r="C47" s="40"/>
      <c r="E47" s="14">
        <v>5</v>
      </c>
      <c r="F47" s="15" t="s">
        <v>12</v>
      </c>
      <c r="G47" s="14" t="s">
        <v>12</v>
      </c>
      <c r="H47" s="14" t="s">
        <v>8</v>
      </c>
      <c r="J47" s="7">
        <v>11336</v>
      </c>
      <c r="L47" s="7">
        <v>4120</v>
      </c>
      <c r="N47" s="7">
        <f t="shared" si="2"/>
        <v>25880</v>
      </c>
      <c r="P47" s="7">
        <v>30000</v>
      </c>
      <c r="R47" s="7">
        <v>30000</v>
      </c>
    </row>
    <row r="48" spans="1:18" s="7" customFormat="1" ht="12.75" hidden="1" customHeight="1" x14ac:dyDescent="0.2">
      <c r="A48" s="66" t="s">
        <v>142</v>
      </c>
      <c r="B48" s="40"/>
      <c r="C48" s="40"/>
      <c r="D48" s="14"/>
      <c r="E48" s="14">
        <v>5</v>
      </c>
      <c r="F48" s="15" t="s">
        <v>12</v>
      </c>
      <c r="G48" s="14" t="s">
        <v>12</v>
      </c>
      <c r="H48" s="14" t="s">
        <v>10</v>
      </c>
      <c r="N48" s="7">
        <f t="shared" si="2"/>
        <v>0</v>
      </c>
    </row>
    <row r="49" spans="1:18" s="7" customFormat="1" ht="12.75" customHeight="1" x14ac:dyDescent="0.2">
      <c r="A49" s="66" t="s">
        <v>40</v>
      </c>
      <c r="B49" s="40"/>
      <c r="C49" s="40"/>
      <c r="D49" s="14"/>
      <c r="E49" s="14">
        <v>5</v>
      </c>
      <c r="F49" s="15" t="s">
        <v>12</v>
      </c>
      <c r="G49" s="14" t="s">
        <v>29</v>
      </c>
      <c r="H49" s="14" t="s">
        <v>8</v>
      </c>
      <c r="J49" s="7">
        <v>9665.3700000000008</v>
      </c>
    </row>
    <row r="50" spans="1:18" s="7" customFormat="1" ht="12.75" hidden="1" customHeight="1" x14ac:dyDescent="0.2">
      <c r="A50" s="66" t="s">
        <v>41</v>
      </c>
      <c r="B50" s="40"/>
      <c r="C50" s="40"/>
      <c r="D50" s="14"/>
      <c r="E50" s="14">
        <v>5</v>
      </c>
      <c r="F50" s="15" t="s">
        <v>12</v>
      </c>
      <c r="G50" s="14" t="s">
        <v>29</v>
      </c>
      <c r="H50" s="14" t="s">
        <v>10</v>
      </c>
      <c r="N50" s="7">
        <f t="shared" si="2"/>
        <v>0</v>
      </c>
    </row>
    <row r="51" spans="1:18" s="7" customFormat="1" ht="12.75" hidden="1" customHeight="1" x14ac:dyDescent="0.2">
      <c r="A51" s="66" t="s">
        <v>42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17</v>
      </c>
      <c r="N51" s="7">
        <f t="shared" si="2"/>
        <v>0</v>
      </c>
    </row>
    <row r="52" spans="1:18" s="7" customFormat="1" ht="12.75" hidden="1" customHeight="1" x14ac:dyDescent="0.2">
      <c r="A52" s="66" t="s">
        <v>43</v>
      </c>
      <c r="B52" s="40"/>
      <c r="C52" s="40"/>
      <c r="D52" s="14"/>
      <c r="E52" s="14">
        <v>5</v>
      </c>
      <c r="F52" s="15" t="s">
        <v>12</v>
      </c>
      <c r="G52" s="14" t="s">
        <v>29</v>
      </c>
      <c r="H52" s="14" t="s">
        <v>64</v>
      </c>
      <c r="N52" s="7">
        <f t="shared" si="2"/>
        <v>0</v>
      </c>
    </row>
    <row r="53" spans="1:18" s="7" customFormat="1" ht="12.75" hidden="1" customHeight="1" x14ac:dyDescent="0.2">
      <c r="A53" s="66" t="s">
        <v>88</v>
      </c>
      <c r="B53" s="40"/>
      <c r="C53" s="40"/>
      <c r="E53" s="14">
        <v>5</v>
      </c>
      <c r="F53" s="15" t="s">
        <v>12</v>
      </c>
      <c r="G53" s="14" t="s">
        <v>29</v>
      </c>
      <c r="H53" s="14" t="s">
        <v>60</v>
      </c>
      <c r="N53" s="7">
        <f t="shared" si="2"/>
        <v>0</v>
      </c>
    </row>
    <row r="54" spans="1:18" s="7" customFormat="1" ht="12.75" hidden="1" customHeight="1" x14ac:dyDescent="0.2">
      <c r="A54" s="66" t="s">
        <v>150</v>
      </c>
      <c r="B54" s="40"/>
      <c r="C54" s="40"/>
      <c r="D54" s="14"/>
      <c r="E54" s="14">
        <v>5</v>
      </c>
      <c r="F54" s="15" t="s">
        <v>12</v>
      </c>
      <c r="G54" s="14" t="s">
        <v>29</v>
      </c>
      <c r="H54" s="14" t="s">
        <v>19</v>
      </c>
      <c r="J54" s="19"/>
      <c r="K54" s="19"/>
      <c r="N54" s="7">
        <f t="shared" si="2"/>
        <v>0</v>
      </c>
    </row>
    <row r="55" spans="1:18" s="7" customFormat="1" ht="12.75" hidden="1" customHeight="1" x14ac:dyDescent="0.2">
      <c r="A55" s="66" t="s">
        <v>151</v>
      </c>
      <c r="B55" s="40"/>
      <c r="C55" s="40"/>
      <c r="D55" s="14"/>
      <c r="E55" s="14">
        <v>5</v>
      </c>
      <c r="F55" s="15" t="s">
        <v>12</v>
      </c>
      <c r="G55" s="14" t="s">
        <v>29</v>
      </c>
      <c r="H55" s="14" t="s">
        <v>82</v>
      </c>
      <c r="J55" s="19"/>
      <c r="K55" s="19"/>
      <c r="N55" s="7">
        <f t="shared" si="2"/>
        <v>0</v>
      </c>
    </row>
    <row r="56" spans="1:18" s="7" customFormat="1" ht="12.75" customHeight="1" x14ac:dyDescent="0.2">
      <c r="A56" s="66" t="s">
        <v>44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4" t="s">
        <v>45</v>
      </c>
      <c r="J56" s="19">
        <v>157299.03</v>
      </c>
      <c r="K56" s="19"/>
      <c r="L56" s="7">
        <v>40433.99</v>
      </c>
      <c r="N56" s="7">
        <f t="shared" si="2"/>
        <v>683566.01</v>
      </c>
      <c r="P56" s="7">
        <v>724000</v>
      </c>
      <c r="R56" s="7">
        <v>724000</v>
      </c>
    </row>
    <row r="57" spans="1:18" s="7" customFormat="1" ht="12.75" customHeight="1" x14ac:dyDescent="0.2">
      <c r="A57" s="66" t="s">
        <v>152</v>
      </c>
      <c r="B57" s="40"/>
      <c r="C57" s="40"/>
      <c r="D57" s="14"/>
      <c r="E57" s="14">
        <v>5</v>
      </c>
      <c r="F57" s="15" t="s">
        <v>12</v>
      </c>
      <c r="G57" s="14" t="s">
        <v>29</v>
      </c>
      <c r="H57" s="14" t="s">
        <v>102</v>
      </c>
      <c r="J57" s="7">
        <v>26097</v>
      </c>
      <c r="N57" s="7">
        <f t="shared" si="2"/>
        <v>300000</v>
      </c>
      <c r="P57" s="7">
        <v>300000</v>
      </c>
      <c r="R57" s="7">
        <v>300000</v>
      </c>
    </row>
    <row r="58" spans="1:18" s="7" customFormat="1" ht="12.75" hidden="1" customHeight="1" x14ac:dyDescent="0.2">
      <c r="A58" s="66" t="s">
        <v>153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146</v>
      </c>
      <c r="N58" s="7">
        <f t="shared" si="2"/>
        <v>0</v>
      </c>
    </row>
    <row r="59" spans="1:18" s="7" customFormat="1" ht="12.75" hidden="1" customHeight="1" x14ac:dyDescent="0.2">
      <c r="A59" s="66" t="s">
        <v>46</v>
      </c>
      <c r="B59" s="40"/>
      <c r="C59" s="40"/>
      <c r="D59" s="14"/>
      <c r="E59" s="14">
        <v>5</v>
      </c>
      <c r="F59" s="15" t="s">
        <v>12</v>
      </c>
      <c r="G59" s="14" t="s">
        <v>29</v>
      </c>
      <c r="H59" s="14" t="s">
        <v>47</v>
      </c>
      <c r="N59" s="7">
        <f t="shared" si="2"/>
        <v>0</v>
      </c>
    </row>
    <row r="60" spans="1:18" s="7" customFormat="1" ht="12.75" hidden="1" customHeight="1" x14ac:dyDescent="0.2">
      <c r="A60" s="66" t="s">
        <v>154</v>
      </c>
      <c r="B60" s="40"/>
      <c r="C60" s="40"/>
      <c r="E60" s="14">
        <v>5</v>
      </c>
      <c r="F60" s="15" t="s">
        <v>12</v>
      </c>
      <c r="G60" s="14" t="s">
        <v>29</v>
      </c>
      <c r="H60" s="14" t="s">
        <v>15</v>
      </c>
      <c r="N60" s="7">
        <f t="shared" si="2"/>
        <v>0</v>
      </c>
    </row>
    <row r="61" spans="1:18" s="7" customFormat="1" ht="12.75" hidden="1" customHeight="1" x14ac:dyDescent="0.2">
      <c r="A61" s="66" t="s">
        <v>51</v>
      </c>
      <c r="B61" s="40"/>
      <c r="C61" s="40"/>
      <c r="D61" s="14"/>
      <c r="E61" s="14">
        <v>5</v>
      </c>
      <c r="F61" s="15" t="s">
        <v>12</v>
      </c>
      <c r="G61" s="14" t="s">
        <v>29</v>
      </c>
      <c r="H61" s="14" t="s">
        <v>24</v>
      </c>
      <c r="N61" s="7">
        <f t="shared" si="2"/>
        <v>0</v>
      </c>
    </row>
    <row r="62" spans="1:18" s="7" customFormat="1" ht="12.75" customHeight="1" x14ac:dyDescent="0.2">
      <c r="A62" s="66" t="s">
        <v>48</v>
      </c>
      <c r="B62" s="40"/>
      <c r="C62" s="40"/>
      <c r="E62" s="14">
        <v>5</v>
      </c>
      <c r="F62" s="15" t="s">
        <v>12</v>
      </c>
      <c r="G62" s="14" t="s">
        <v>29</v>
      </c>
      <c r="H62" s="16" t="s">
        <v>49</v>
      </c>
      <c r="J62" s="7">
        <v>6595</v>
      </c>
    </row>
    <row r="63" spans="1:18" s="7" customFormat="1" ht="12.75" hidden="1" customHeight="1" x14ac:dyDescent="0.2">
      <c r="A63" s="66" t="s">
        <v>50</v>
      </c>
      <c r="B63" s="40"/>
      <c r="C63" s="40"/>
      <c r="D63" s="14"/>
      <c r="E63" s="14">
        <v>5</v>
      </c>
      <c r="F63" s="15" t="s">
        <v>12</v>
      </c>
      <c r="G63" s="14" t="s">
        <v>34</v>
      </c>
      <c r="H63" s="14" t="s">
        <v>8</v>
      </c>
      <c r="N63" s="7">
        <f t="shared" si="2"/>
        <v>0</v>
      </c>
    </row>
    <row r="64" spans="1:18" s="7" customFormat="1" ht="12.75" hidden="1" customHeight="1" x14ac:dyDescent="0.2">
      <c r="A64" s="66" t="s">
        <v>52</v>
      </c>
      <c r="B64" s="40"/>
      <c r="C64" s="40"/>
      <c r="D64" s="14"/>
      <c r="E64" s="14">
        <v>5</v>
      </c>
      <c r="F64" s="15" t="s">
        <v>12</v>
      </c>
      <c r="G64" s="14" t="s">
        <v>34</v>
      </c>
      <c r="H64" s="14" t="s">
        <v>10</v>
      </c>
      <c r="N64" s="7">
        <f t="shared" si="2"/>
        <v>0</v>
      </c>
    </row>
    <row r="65" spans="1:14" s="7" customFormat="1" ht="12.75" hidden="1" customHeight="1" x14ac:dyDescent="0.2">
      <c r="A65" s="66" t="s">
        <v>48</v>
      </c>
      <c r="B65" s="40"/>
      <c r="C65" s="40"/>
      <c r="D65" s="14"/>
      <c r="E65" s="14">
        <v>5</v>
      </c>
      <c r="F65" s="15" t="s">
        <v>12</v>
      </c>
      <c r="G65" s="14" t="s">
        <v>29</v>
      </c>
      <c r="H65" s="16" t="s">
        <v>49</v>
      </c>
      <c r="N65" s="7">
        <f t="shared" si="2"/>
        <v>0</v>
      </c>
    </row>
    <row r="66" spans="1:14" s="7" customFormat="1" ht="12.75" hidden="1" customHeight="1" x14ac:dyDescent="0.2">
      <c r="A66" s="66" t="s">
        <v>53</v>
      </c>
      <c r="B66" s="40"/>
      <c r="C66" s="40"/>
      <c r="E66" s="14">
        <v>5</v>
      </c>
      <c r="F66" s="15" t="s">
        <v>12</v>
      </c>
      <c r="G66" s="14" t="s">
        <v>54</v>
      </c>
      <c r="H66" s="14" t="s">
        <v>8</v>
      </c>
      <c r="N66" s="7">
        <f t="shared" si="2"/>
        <v>0</v>
      </c>
    </row>
    <row r="67" spans="1:14" s="7" customFormat="1" ht="12.75" hidden="1" customHeight="1" x14ac:dyDescent="0.2">
      <c r="A67" s="66" t="s">
        <v>55</v>
      </c>
      <c r="B67" s="40"/>
      <c r="C67" s="40"/>
      <c r="E67" s="14">
        <v>5</v>
      </c>
      <c r="F67" s="15" t="s">
        <v>12</v>
      </c>
      <c r="G67" s="14" t="s">
        <v>54</v>
      </c>
      <c r="H67" s="14" t="s">
        <v>10</v>
      </c>
      <c r="N67" s="7">
        <f t="shared" si="2"/>
        <v>0</v>
      </c>
    </row>
    <row r="68" spans="1:14" s="7" customFormat="1" ht="12.75" hidden="1" customHeight="1" x14ac:dyDescent="0.2">
      <c r="A68" s="66" t="s">
        <v>56</v>
      </c>
      <c r="B68" s="40"/>
      <c r="C68" s="40"/>
      <c r="E68" s="14">
        <v>5</v>
      </c>
      <c r="F68" s="15" t="s">
        <v>12</v>
      </c>
      <c r="G68" s="14" t="s">
        <v>54</v>
      </c>
      <c r="H68" s="14" t="s">
        <v>15</v>
      </c>
      <c r="N68" s="7">
        <f t="shared" si="2"/>
        <v>0</v>
      </c>
    </row>
    <row r="69" spans="1:14" s="7" customFormat="1" ht="12.75" hidden="1" customHeight="1" x14ac:dyDescent="0.2">
      <c r="A69" s="66" t="s">
        <v>57</v>
      </c>
      <c r="B69" s="40"/>
      <c r="C69" s="40"/>
      <c r="E69" s="14">
        <v>5</v>
      </c>
      <c r="F69" s="15" t="s">
        <v>12</v>
      </c>
      <c r="G69" s="14" t="s">
        <v>54</v>
      </c>
      <c r="H69" s="14" t="s">
        <v>17</v>
      </c>
      <c r="N69" s="7">
        <f t="shared" si="2"/>
        <v>0</v>
      </c>
    </row>
    <row r="70" spans="1:14" s="7" customFormat="1" ht="12.75" hidden="1" customHeight="1" x14ac:dyDescent="0.2">
      <c r="A70" s="66" t="s">
        <v>58</v>
      </c>
      <c r="B70" s="40"/>
      <c r="C70" s="40"/>
      <c r="E70" s="14">
        <v>5</v>
      </c>
      <c r="F70" s="14" t="s">
        <v>12</v>
      </c>
      <c r="G70" s="14" t="s">
        <v>59</v>
      </c>
      <c r="H70" s="14" t="s">
        <v>60</v>
      </c>
      <c r="N70" s="7">
        <f t="shared" si="2"/>
        <v>0</v>
      </c>
    </row>
    <row r="71" spans="1:14" s="7" customFormat="1" ht="12.75" hidden="1" customHeight="1" x14ac:dyDescent="0.2">
      <c r="A71" s="66" t="s">
        <v>66</v>
      </c>
      <c r="B71" s="40"/>
      <c r="C71" s="40"/>
      <c r="E71" s="14">
        <v>5</v>
      </c>
      <c r="F71" s="15" t="s">
        <v>12</v>
      </c>
      <c r="G71" s="14" t="s">
        <v>67</v>
      </c>
      <c r="H71" s="14" t="s">
        <v>8</v>
      </c>
      <c r="N71" s="7">
        <f t="shared" si="2"/>
        <v>0</v>
      </c>
    </row>
    <row r="72" spans="1:14" s="7" customFormat="1" ht="12.75" hidden="1" customHeight="1" x14ac:dyDescent="0.2">
      <c r="A72" s="66" t="s">
        <v>61</v>
      </c>
      <c r="B72" s="40"/>
      <c r="C72" s="40"/>
      <c r="E72" s="14">
        <v>5</v>
      </c>
      <c r="F72" s="15" t="s">
        <v>12</v>
      </c>
      <c r="G72" s="14" t="s">
        <v>59</v>
      </c>
      <c r="H72" s="14" t="s">
        <v>8</v>
      </c>
      <c r="N72" s="7">
        <f t="shared" si="2"/>
        <v>0</v>
      </c>
    </row>
    <row r="73" spans="1:14" s="7" customFormat="1" ht="12.75" hidden="1" customHeight="1" x14ac:dyDescent="0.2">
      <c r="A73" s="66" t="s">
        <v>62</v>
      </c>
      <c r="B73" s="40"/>
      <c r="C73" s="40"/>
      <c r="E73" s="14">
        <v>5</v>
      </c>
      <c r="F73" s="15" t="s">
        <v>12</v>
      </c>
      <c r="G73" s="14" t="s">
        <v>59</v>
      </c>
      <c r="H73" s="14" t="s">
        <v>10</v>
      </c>
      <c r="N73" s="7">
        <f t="shared" si="2"/>
        <v>0</v>
      </c>
    </row>
    <row r="74" spans="1:14" s="7" customFormat="1" ht="12.75" hidden="1" customHeight="1" x14ac:dyDescent="0.2">
      <c r="A74" s="66" t="s">
        <v>63</v>
      </c>
      <c r="B74" s="40"/>
      <c r="C74" s="40"/>
      <c r="E74" s="14">
        <v>5</v>
      </c>
      <c r="F74" s="15" t="s">
        <v>12</v>
      </c>
      <c r="G74" s="14" t="s">
        <v>59</v>
      </c>
      <c r="H74" s="14" t="s">
        <v>64</v>
      </c>
      <c r="N74" s="7">
        <f t="shared" si="2"/>
        <v>0</v>
      </c>
    </row>
    <row r="75" spans="1:14" s="7" customFormat="1" ht="12.75" hidden="1" customHeight="1" x14ac:dyDescent="0.2">
      <c r="A75" s="66" t="s">
        <v>155</v>
      </c>
      <c r="B75" s="40"/>
      <c r="C75" s="40"/>
      <c r="E75" s="14">
        <v>5</v>
      </c>
      <c r="F75" s="15" t="s">
        <v>12</v>
      </c>
      <c r="G75" s="14" t="s">
        <v>59</v>
      </c>
      <c r="H75" s="14" t="s">
        <v>15</v>
      </c>
      <c r="N75" s="7">
        <f t="shared" si="2"/>
        <v>0</v>
      </c>
    </row>
    <row r="76" spans="1:14" s="7" customFormat="1" ht="12.75" hidden="1" customHeight="1" x14ac:dyDescent="0.2">
      <c r="A76" s="66" t="s">
        <v>156</v>
      </c>
      <c r="B76" s="40"/>
      <c r="C76" s="40"/>
      <c r="E76" s="14">
        <v>5</v>
      </c>
      <c r="F76" s="14" t="s">
        <v>12</v>
      </c>
      <c r="G76" s="14" t="s">
        <v>59</v>
      </c>
      <c r="H76" s="14" t="s">
        <v>17</v>
      </c>
      <c r="N76" s="7">
        <f t="shared" si="2"/>
        <v>0</v>
      </c>
    </row>
    <row r="77" spans="1:14" s="7" customFormat="1" ht="12.75" hidden="1" customHeight="1" x14ac:dyDescent="0.2">
      <c r="A77" s="66" t="s">
        <v>63</v>
      </c>
      <c r="B77" s="40"/>
      <c r="C77" s="40"/>
      <c r="E77" s="14">
        <v>5</v>
      </c>
      <c r="F77" s="15" t="s">
        <v>12</v>
      </c>
      <c r="G77" s="14" t="s">
        <v>59</v>
      </c>
      <c r="H77" s="14" t="s">
        <v>64</v>
      </c>
      <c r="N77" s="7">
        <f t="shared" ref="N77:N111" si="3">P77-L77</f>
        <v>0</v>
      </c>
    </row>
    <row r="78" spans="1:14" s="7" customFormat="1" ht="12.75" hidden="1" customHeight="1" x14ac:dyDescent="0.2">
      <c r="A78" s="66" t="s">
        <v>65</v>
      </c>
      <c r="B78" s="40"/>
      <c r="C78" s="40"/>
      <c r="E78" s="14">
        <v>5</v>
      </c>
      <c r="F78" s="15" t="s">
        <v>12</v>
      </c>
      <c r="G78" s="14" t="s">
        <v>59</v>
      </c>
      <c r="H78" s="14" t="s">
        <v>19</v>
      </c>
      <c r="N78" s="7">
        <f t="shared" si="3"/>
        <v>0</v>
      </c>
    </row>
    <row r="79" spans="1:14" s="7" customFormat="1" ht="12.75" hidden="1" customHeight="1" x14ac:dyDescent="0.2">
      <c r="A79" s="66" t="s">
        <v>157</v>
      </c>
      <c r="B79" s="40"/>
      <c r="C79" s="40"/>
      <c r="E79" s="14">
        <v>5</v>
      </c>
      <c r="F79" s="15" t="s">
        <v>12</v>
      </c>
      <c r="G79" s="14" t="s">
        <v>93</v>
      </c>
      <c r="H79" s="14" t="s">
        <v>8</v>
      </c>
      <c r="N79" s="7">
        <f t="shared" si="3"/>
        <v>0</v>
      </c>
    </row>
    <row r="80" spans="1:14" s="7" customFormat="1" ht="12.75" hidden="1" customHeight="1" x14ac:dyDescent="0.2">
      <c r="A80" s="66" t="s">
        <v>66</v>
      </c>
      <c r="B80" s="40"/>
      <c r="C80" s="40"/>
      <c r="E80" s="14">
        <v>5</v>
      </c>
      <c r="F80" s="15" t="s">
        <v>12</v>
      </c>
      <c r="G80" s="14" t="s">
        <v>67</v>
      </c>
      <c r="H80" s="14" t="s">
        <v>8</v>
      </c>
      <c r="N80" s="7">
        <f t="shared" si="3"/>
        <v>0</v>
      </c>
    </row>
    <row r="81" spans="1:14" s="7" customFormat="1" ht="12.75" hidden="1" customHeight="1" x14ac:dyDescent="0.2">
      <c r="A81" s="66" t="s">
        <v>68</v>
      </c>
      <c r="B81" s="40"/>
      <c r="C81" s="40"/>
      <c r="E81" s="14">
        <v>5</v>
      </c>
      <c r="F81" s="15" t="s">
        <v>12</v>
      </c>
      <c r="G81" s="14" t="s">
        <v>67</v>
      </c>
      <c r="H81" s="14" t="s">
        <v>10</v>
      </c>
      <c r="N81" s="7">
        <f t="shared" si="3"/>
        <v>0</v>
      </c>
    </row>
    <row r="82" spans="1:14" s="7" customFormat="1" ht="12.75" hidden="1" customHeight="1" x14ac:dyDescent="0.2">
      <c r="A82" s="66" t="s">
        <v>158</v>
      </c>
      <c r="B82" s="40"/>
      <c r="C82" s="40"/>
      <c r="E82" s="14">
        <v>5</v>
      </c>
      <c r="F82" s="15" t="s">
        <v>12</v>
      </c>
      <c r="G82" s="14" t="s">
        <v>70</v>
      </c>
      <c r="H82" s="14" t="s">
        <v>8</v>
      </c>
      <c r="N82" s="7">
        <f t="shared" si="3"/>
        <v>0</v>
      </c>
    </row>
    <row r="83" spans="1:14" s="7" customFormat="1" ht="12.75" hidden="1" customHeight="1" x14ac:dyDescent="0.2">
      <c r="A83" s="66" t="s">
        <v>159</v>
      </c>
      <c r="B83" s="40"/>
      <c r="C83" s="40"/>
      <c r="E83" s="14">
        <v>5</v>
      </c>
      <c r="F83" s="15" t="s">
        <v>12</v>
      </c>
      <c r="G83" s="14" t="s">
        <v>70</v>
      </c>
      <c r="H83" s="14" t="s">
        <v>10</v>
      </c>
      <c r="N83" s="7">
        <f t="shared" si="3"/>
        <v>0</v>
      </c>
    </row>
    <row r="84" spans="1:14" s="7" customFormat="1" ht="12.75" hidden="1" customHeight="1" x14ac:dyDescent="0.2">
      <c r="A84" s="66" t="s">
        <v>69</v>
      </c>
      <c r="B84" s="40"/>
      <c r="C84" s="40"/>
      <c r="E84" s="14">
        <v>5</v>
      </c>
      <c r="F84" s="15" t="s">
        <v>12</v>
      </c>
      <c r="G84" s="14" t="s">
        <v>70</v>
      </c>
      <c r="H84" s="14" t="s">
        <v>15</v>
      </c>
      <c r="N84" s="7">
        <f t="shared" si="3"/>
        <v>0</v>
      </c>
    </row>
    <row r="85" spans="1:14" s="7" customFormat="1" ht="12.75" hidden="1" customHeight="1" x14ac:dyDescent="0.2">
      <c r="A85" s="66" t="s">
        <v>160</v>
      </c>
      <c r="B85" s="40"/>
      <c r="C85" s="40"/>
      <c r="E85" s="14">
        <v>5</v>
      </c>
      <c r="F85" s="15" t="s">
        <v>12</v>
      </c>
      <c r="G85" s="14" t="s">
        <v>163</v>
      </c>
      <c r="H85" s="14" t="s">
        <v>8</v>
      </c>
      <c r="N85" s="7">
        <f t="shared" si="3"/>
        <v>0</v>
      </c>
    </row>
    <row r="86" spans="1:14" s="7" customFormat="1" ht="12.75" hidden="1" customHeight="1" x14ac:dyDescent="0.2">
      <c r="A86" s="66" t="s">
        <v>161</v>
      </c>
      <c r="B86" s="40"/>
      <c r="C86" s="40"/>
      <c r="E86" s="14">
        <v>5</v>
      </c>
      <c r="F86" s="15" t="s">
        <v>12</v>
      </c>
      <c r="G86" s="14" t="s">
        <v>163</v>
      </c>
      <c r="H86" s="16" t="s">
        <v>49</v>
      </c>
      <c r="N86" s="7">
        <f t="shared" si="3"/>
        <v>0</v>
      </c>
    </row>
    <row r="87" spans="1:14" s="7" customFormat="1" ht="12.75" hidden="1" customHeight="1" x14ac:dyDescent="0.2">
      <c r="A87" s="66" t="s">
        <v>71</v>
      </c>
      <c r="B87" s="40"/>
      <c r="C87" s="40"/>
      <c r="E87" s="14">
        <v>5</v>
      </c>
      <c r="F87" s="15" t="s">
        <v>12</v>
      </c>
      <c r="G87" s="14" t="s">
        <v>163</v>
      </c>
      <c r="H87" s="14" t="s">
        <v>10</v>
      </c>
      <c r="N87" s="7">
        <f t="shared" si="3"/>
        <v>0</v>
      </c>
    </row>
    <row r="88" spans="1:14" s="7" customFormat="1" ht="12.75" hidden="1" customHeight="1" x14ac:dyDescent="0.2">
      <c r="A88" s="66" t="s">
        <v>162</v>
      </c>
      <c r="B88" s="40"/>
      <c r="C88" s="40"/>
      <c r="E88" s="14">
        <v>5</v>
      </c>
      <c r="F88" s="15" t="s">
        <v>12</v>
      </c>
      <c r="G88" s="14" t="s">
        <v>163</v>
      </c>
      <c r="H88" s="14" t="s">
        <v>15</v>
      </c>
      <c r="N88" s="7">
        <f t="shared" si="3"/>
        <v>0</v>
      </c>
    </row>
    <row r="89" spans="1:14" s="7" customFormat="1" ht="12.75" hidden="1" customHeight="1" x14ac:dyDescent="0.2">
      <c r="A89" s="66" t="s">
        <v>72</v>
      </c>
      <c r="B89" s="40"/>
      <c r="C89" s="40"/>
      <c r="E89" s="14">
        <v>5</v>
      </c>
      <c r="F89" s="15" t="s">
        <v>12</v>
      </c>
      <c r="G89" s="14" t="s">
        <v>70</v>
      </c>
      <c r="H89" s="14" t="s">
        <v>49</v>
      </c>
      <c r="N89" s="7">
        <f t="shared" si="3"/>
        <v>0</v>
      </c>
    </row>
    <row r="90" spans="1:14" s="7" customFormat="1" ht="12.75" hidden="1" customHeight="1" x14ac:dyDescent="0.2">
      <c r="A90" s="66" t="s">
        <v>164</v>
      </c>
      <c r="B90" s="40"/>
      <c r="C90" s="40"/>
      <c r="E90" s="14">
        <v>5</v>
      </c>
      <c r="F90" s="15" t="s">
        <v>12</v>
      </c>
      <c r="G90" s="14" t="s">
        <v>74</v>
      </c>
      <c r="H90" s="14" t="s">
        <v>10</v>
      </c>
      <c r="N90" s="7">
        <f t="shared" si="3"/>
        <v>0</v>
      </c>
    </row>
    <row r="91" spans="1:14" s="7" customFormat="1" ht="12.75" hidden="1" customHeight="1" x14ac:dyDescent="0.2">
      <c r="A91" s="66" t="s">
        <v>165</v>
      </c>
      <c r="B91" s="40"/>
      <c r="C91" s="40"/>
      <c r="E91" s="14">
        <v>5</v>
      </c>
      <c r="F91" s="15" t="s">
        <v>12</v>
      </c>
      <c r="G91" s="14" t="s">
        <v>74</v>
      </c>
      <c r="H91" s="14" t="s">
        <v>15</v>
      </c>
      <c r="N91" s="7">
        <f t="shared" si="3"/>
        <v>0</v>
      </c>
    </row>
    <row r="92" spans="1:14" s="7" customFormat="1" ht="12.75" hidden="1" customHeight="1" x14ac:dyDescent="0.2">
      <c r="A92" s="66" t="s">
        <v>166</v>
      </c>
      <c r="B92" s="40"/>
      <c r="C92" s="40"/>
      <c r="E92" s="14">
        <v>5</v>
      </c>
      <c r="F92" s="15" t="s">
        <v>12</v>
      </c>
      <c r="G92" s="14" t="s">
        <v>74</v>
      </c>
      <c r="H92" s="14" t="s">
        <v>17</v>
      </c>
      <c r="N92" s="7">
        <f t="shared" si="3"/>
        <v>0</v>
      </c>
    </row>
    <row r="93" spans="1:14" s="7" customFormat="1" ht="12.75" hidden="1" customHeight="1" x14ac:dyDescent="0.2">
      <c r="A93" s="66" t="s">
        <v>167</v>
      </c>
      <c r="B93" s="40"/>
      <c r="C93" s="40"/>
      <c r="E93" s="14">
        <v>5</v>
      </c>
      <c r="F93" s="15" t="s">
        <v>12</v>
      </c>
      <c r="G93" s="14" t="s">
        <v>74</v>
      </c>
      <c r="H93" s="14" t="s">
        <v>8</v>
      </c>
      <c r="N93" s="7">
        <f t="shared" si="3"/>
        <v>0</v>
      </c>
    </row>
    <row r="94" spans="1:14" s="7" customFormat="1" ht="12.75" hidden="1" customHeight="1" x14ac:dyDescent="0.2">
      <c r="A94" s="66" t="s">
        <v>168</v>
      </c>
      <c r="B94" s="40"/>
      <c r="C94" s="40"/>
      <c r="E94" s="14">
        <v>5</v>
      </c>
      <c r="F94" s="15" t="s">
        <v>12</v>
      </c>
      <c r="G94" s="14" t="s">
        <v>74</v>
      </c>
      <c r="H94" s="14" t="s">
        <v>45</v>
      </c>
      <c r="N94" s="7">
        <f t="shared" si="3"/>
        <v>0</v>
      </c>
    </row>
    <row r="95" spans="1:14" s="7" customFormat="1" ht="12.75" hidden="1" customHeight="1" x14ac:dyDescent="0.2">
      <c r="A95" s="66" t="s">
        <v>75</v>
      </c>
      <c r="B95" s="40"/>
      <c r="C95" s="40"/>
      <c r="E95" s="14">
        <v>5</v>
      </c>
      <c r="F95" s="15" t="s">
        <v>12</v>
      </c>
      <c r="G95" s="14" t="s">
        <v>74</v>
      </c>
      <c r="H95" s="14" t="s">
        <v>19</v>
      </c>
      <c r="N95" s="7">
        <f t="shared" si="3"/>
        <v>0</v>
      </c>
    </row>
    <row r="96" spans="1:14" s="7" customFormat="1" ht="12.75" hidden="1" customHeight="1" x14ac:dyDescent="0.2">
      <c r="A96" s="66" t="s">
        <v>76</v>
      </c>
      <c r="B96" s="40"/>
      <c r="C96" s="40"/>
      <c r="E96" s="14">
        <v>5</v>
      </c>
      <c r="F96" s="15" t="s">
        <v>12</v>
      </c>
      <c r="G96" s="14" t="s">
        <v>74</v>
      </c>
      <c r="H96" s="14" t="s">
        <v>60</v>
      </c>
      <c r="N96" s="7">
        <f t="shared" si="3"/>
        <v>0</v>
      </c>
    </row>
    <row r="97" spans="1:18" s="7" customFormat="1" ht="12.75" hidden="1" customHeight="1" x14ac:dyDescent="0.2">
      <c r="A97" s="66" t="s">
        <v>77</v>
      </c>
      <c r="B97" s="40"/>
      <c r="C97" s="40"/>
      <c r="E97" s="14">
        <v>5</v>
      </c>
      <c r="F97" s="15" t="s">
        <v>12</v>
      </c>
      <c r="G97" s="14" t="s">
        <v>74</v>
      </c>
      <c r="H97" s="14" t="s">
        <v>49</v>
      </c>
      <c r="N97" s="7">
        <f t="shared" si="3"/>
        <v>0</v>
      </c>
    </row>
    <row r="98" spans="1:18" s="7" customFormat="1" ht="12.75" hidden="1" customHeight="1" x14ac:dyDescent="0.2">
      <c r="A98" s="66" t="s">
        <v>165</v>
      </c>
      <c r="B98" s="40"/>
      <c r="C98" s="40"/>
      <c r="E98" s="14">
        <v>5</v>
      </c>
      <c r="F98" s="15" t="s">
        <v>12</v>
      </c>
      <c r="G98" s="14" t="s">
        <v>74</v>
      </c>
      <c r="H98" s="14" t="s">
        <v>15</v>
      </c>
      <c r="N98" s="7">
        <f t="shared" si="3"/>
        <v>0</v>
      </c>
    </row>
    <row r="99" spans="1:18" s="7" customFormat="1" ht="12.75" hidden="1" customHeight="1" x14ac:dyDescent="0.2">
      <c r="A99" s="66" t="s">
        <v>78</v>
      </c>
      <c r="B99" s="40"/>
      <c r="C99" s="40"/>
      <c r="E99" s="14">
        <v>5</v>
      </c>
      <c r="F99" s="15" t="s">
        <v>12</v>
      </c>
      <c r="G99" s="14" t="s">
        <v>79</v>
      </c>
      <c r="H99" s="14" t="s">
        <v>10</v>
      </c>
      <c r="N99" s="7">
        <f t="shared" si="3"/>
        <v>0</v>
      </c>
    </row>
    <row r="100" spans="1:18" s="7" customFormat="1" ht="12.75" hidden="1" customHeight="1" x14ac:dyDescent="0.2">
      <c r="A100" s="66" t="s">
        <v>80</v>
      </c>
      <c r="B100" s="40"/>
      <c r="C100" s="40"/>
      <c r="E100" s="14">
        <v>5</v>
      </c>
      <c r="F100" s="15" t="s">
        <v>12</v>
      </c>
      <c r="G100" s="14" t="s">
        <v>79</v>
      </c>
      <c r="H100" s="14" t="s">
        <v>15</v>
      </c>
      <c r="N100" s="7">
        <f t="shared" si="3"/>
        <v>0</v>
      </c>
    </row>
    <row r="101" spans="1:18" s="7" customFormat="1" ht="12.75" hidden="1" customHeight="1" x14ac:dyDescent="0.2">
      <c r="A101" s="66" t="s">
        <v>169</v>
      </c>
      <c r="B101" s="40"/>
      <c r="C101" s="40"/>
      <c r="E101" s="14">
        <v>5</v>
      </c>
      <c r="F101" s="15" t="s">
        <v>12</v>
      </c>
      <c r="G101" s="14" t="s">
        <v>79</v>
      </c>
      <c r="H101" s="15" t="s">
        <v>60</v>
      </c>
      <c r="N101" s="7">
        <f t="shared" si="3"/>
        <v>0</v>
      </c>
    </row>
    <row r="102" spans="1:18" s="7" customFormat="1" ht="12.75" hidden="1" customHeight="1" x14ac:dyDescent="0.2">
      <c r="A102" s="66" t="s">
        <v>170</v>
      </c>
      <c r="B102" s="40"/>
      <c r="C102" s="40"/>
      <c r="E102" s="14">
        <v>5</v>
      </c>
      <c r="F102" s="15" t="s">
        <v>12</v>
      </c>
      <c r="G102" s="14" t="s">
        <v>79</v>
      </c>
      <c r="H102" s="15" t="s">
        <v>19</v>
      </c>
      <c r="N102" s="7">
        <f t="shared" si="3"/>
        <v>0</v>
      </c>
    </row>
    <row r="103" spans="1:18" s="7" customFormat="1" ht="12.75" hidden="1" customHeight="1" x14ac:dyDescent="0.2">
      <c r="A103" s="66" t="s">
        <v>171</v>
      </c>
      <c r="B103" s="40"/>
      <c r="C103" s="40"/>
      <c r="E103" s="14">
        <v>5</v>
      </c>
      <c r="F103" s="15" t="s">
        <v>12</v>
      </c>
      <c r="G103" s="14" t="s">
        <v>79</v>
      </c>
      <c r="H103" s="15" t="s">
        <v>82</v>
      </c>
      <c r="N103" s="7">
        <f t="shared" si="3"/>
        <v>0</v>
      </c>
    </row>
    <row r="104" spans="1:18" s="7" customFormat="1" ht="12.75" hidden="1" customHeight="1" x14ac:dyDescent="0.2">
      <c r="A104" s="66" t="s">
        <v>81</v>
      </c>
      <c r="B104" s="40"/>
      <c r="C104" s="40"/>
      <c r="E104" s="14">
        <v>5</v>
      </c>
      <c r="F104" s="15" t="s">
        <v>12</v>
      </c>
      <c r="G104" s="14" t="s">
        <v>59</v>
      </c>
      <c r="H104" s="15" t="s">
        <v>82</v>
      </c>
      <c r="N104" s="7">
        <f t="shared" si="3"/>
        <v>0</v>
      </c>
    </row>
    <row r="105" spans="1:18" s="7" customFormat="1" ht="12.75" hidden="1" customHeight="1" x14ac:dyDescent="0.2">
      <c r="A105" s="66" t="s">
        <v>83</v>
      </c>
      <c r="B105" s="40"/>
      <c r="C105" s="40"/>
      <c r="E105" s="14">
        <v>5</v>
      </c>
      <c r="F105" s="15" t="s">
        <v>12</v>
      </c>
      <c r="G105" s="14" t="s">
        <v>84</v>
      </c>
      <c r="H105" s="15" t="s">
        <v>8</v>
      </c>
      <c r="N105" s="7">
        <f t="shared" si="3"/>
        <v>0</v>
      </c>
    </row>
    <row r="106" spans="1:18" s="7" customFormat="1" ht="12.75" hidden="1" customHeight="1" x14ac:dyDescent="0.2">
      <c r="A106" s="66" t="s">
        <v>85</v>
      </c>
      <c r="B106" s="40"/>
      <c r="C106" s="40"/>
      <c r="E106" s="14">
        <v>5</v>
      </c>
      <c r="F106" s="15" t="s">
        <v>12</v>
      </c>
      <c r="G106" s="14" t="s">
        <v>84</v>
      </c>
      <c r="H106" s="15" t="s">
        <v>10</v>
      </c>
      <c r="N106" s="7">
        <f t="shared" si="3"/>
        <v>0</v>
      </c>
    </row>
    <row r="107" spans="1:18" s="7" customFormat="1" ht="12.75" hidden="1" customHeight="1" x14ac:dyDescent="0.2">
      <c r="A107" s="66" t="s">
        <v>86</v>
      </c>
      <c r="B107" s="40"/>
      <c r="C107" s="40"/>
      <c r="E107" s="14">
        <v>5</v>
      </c>
      <c r="F107" s="15" t="s">
        <v>12</v>
      </c>
      <c r="G107" s="14" t="s">
        <v>84</v>
      </c>
      <c r="H107" s="15" t="s">
        <v>15</v>
      </c>
      <c r="N107" s="7">
        <f t="shared" si="3"/>
        <v>0</v>
      </c>
    </row>
    <row r="108" spans="1:18" s="7" customFormat="1" ht="12.75" hidden="1" customHeight="1" x14ac:dyDescent="0.2">
      <c r="A108" s="66" t="s">
        <v>172</v>
      </c>
      <c r="B108" s="40"/>
      <c r="C108" s="40"/>
      <c r="E108" s="14">
        <v>5</v>
      </c>
      <c r="F108" s="15" t="s">
        <v>12</v>
      </c>
      <c r="G108" s="14" t="s">
        <v>174</v>
      </c>
      <c r="H108" s="15" t="s">
        <v>8</v>
      </c>
      <c r="N108" s="7">
        <f t="shared" si="3"/>
        <v>0</v>
      </c>
    </row>
    <row r="109" spans="1:18" s="7" customFormat="1" ht="12.75" hidden="1" customHeight="1" x14ac:dyDescent="0.2">
      <c r="A109" s="66" t="s">
        <v>173</v>
      </c>
      <c r="B109" s="40"/>
      <c r="C109" s="40"/>
      <c r="E109" s="14">
        <v>5</v>
      </c>
      <c r="F109" s="15" t="s">
        <v>12</v>
      </c>
      <c r="G109" s="14" t="s">
        <v>174</v>
      </c>
      <c r="H109" s="15" t="s">
        <v>10</v>
      </c>
      <c r="N109" s="7">
        <f t="shared" si="3"/>
        <v>0</v>
      </c>
    </row>
    <row r="110" spans="1:18" s="7" customFormat="1" ht="12.75" hidden="1" customHeight="1" x14ac:dyDescent="0.2">
      <c r="A110" s="66" t="s">
        <v>87</v>
      </c>
      <c r="B110" s="40"/>
      <c r="C110" s="40"/>
      <c r="E110" s="14">
        <v>5</v>
      </c>
      <c r="F110" s="15" t="s">
        <v>12</v>
      </c>
      <c r="G110" s="14" t="s">
        <v>174</v>
      </c>
      <c r="H110" s="15" t="s">
        <v>15</v>
      </c>
      <c r="N110" s="7">
        <f t="shared" si="3"/>
        <v>0</v>
      </c>
    </row>
    <row r="111" spans="1:18" s="7" customFormat="1" ht="12.75" customHeight="1" x14ac:dyDescent="0.2">
      <c r="A111" s="66" t="s">
        <v>294</v>
      </c>
      <c r="B111" s="40"/>
      <c r="C111" s="40"/>
      <c r="E111" s="14">
        <v>5</v>
      </c>
      <c r="F111" s="15" t="s">
        <v>12</v>
      </c>
      <c r="G111" s="83">
        <v>99</v>
      </c>
      <c r="H111" s="89">
        <v>990</v>
      </c>
      <c r="N111" s="7">
        <f t="shared" si="3"/>
        <v>30000</v>
      </c>
      <c r="P111" s="7">
        <v>30000</v>
      </c>
      <c r="R111" s="7">
        <v>30000</v>
      </c>
    </row>
    <row r="112" spans="1:18" s="7" customFormat="1" ht="18.95" customHeight="1" x14ac:dyDescent="0.2">
      <c r="A112" s="129" t="s">
        <v>191</v>
      </c>
      <c r="B112" s="129"/>
      <c r="C112" s="129"/>
      <c r="J112" s="22">
        <f>SUM(J45:J111)</f>
        <v>354896.9</v>
      </c>
      <c r="K112" s="18"/>
      <c r="L112" s="22">
        <f>SUM(L45:L111)</f>
        <v>91446.989999999991</v>
      </c>
      <c r="N112" s="22">
        <f>SUM(N45:N111)</f>
        <v>1236153.01</v>
      </c>
      <c r="P112" s="22">
        <f>SUM(P45:P111)</f>
        <v>1327600</v>
      </c>
      <c r="R112" s="22">
        <f>SUM(R45:R111)</f>
        <v>1284000</v>
      </c>
    </row>
    <row r="113" spans="1:18" s="7" customFormat="1" ht="6" hidden="1" customHeight="1" x14ac:dyDescent="0.2">
      <c r="A113" s="20"/>
      <c r="B113" s="20"/>
      <c r="C113" s="20"/>
      <c r="J113" s="18"/>
      <c r="K113" s="18"/>
    </row>
    <row r="114" spans="1:18" s="7" customFormat="1" ht="12" hidden="1" customHeight="1" x14ac:dyDescent="0.2">
      <c r="A114" s="69" t="s">
        <v>189</v>
      </c>
    </row>
    <row r="115" spans="1:18" s="7" customFormat="1" ht="12" hidden="1" customHeight="1" x14ac:dyDescent="0.2">
      <c r="A115" s="66" t="s">
        <v>109</v>
      </c>
      <c r="E115" s="14">
        <v>5</v>
      </c>
      <c r="F115" s="15" t="s">
        <v>29</v>
      </c>
      <c r="G115" s="14" t="s">
        <v>7</v>
      </c>
      <c r="H115" s="14" t="s">
        <v>17</v>
      </c>
    </row>
    <row r="116" spans="1:18" s="7" customFormat="1" ht="12" hidden="1" customHeight="1" x14ac:dyDescent="0.2">
      <c r="A116" s="66" t="s">
        <v>180</v>
      </c>
      <c r="E116" s="14">
        <v>5</v>
      </c>
      <c r="F116" s="15" t="s">
        <v>29</v>
      </c>
      <c r="G116" s="14" t="s">
        <v>7</v>
      </c>
      <c r="H116" s="14" t="s">
        <v>64</v>
      </c>
    </row>
    <row r="117" spans="1:18" s="7" customFormat="1" ht="12" hidden="1" customHeight="1" x14ac:dyDescent="0.2">
      <c r="A117" s="66" t="s">
        <v>181</v>
      </c>
      <c r="E117" s="14">
        <v>5</v>
      </c>
      <c r="F117" s="15" t="s">
        <v>29</v>
      </c>
      <c r="G117" s="14" t="s">
        <v>7</v>
      </c>
      <c r="H117" s="16" t="s">
        <v>49</v>
      </c>
    </row>
    <row r="118" spans="1:18" s="7" customFormat="1" ht="12" hidden="1" customHeight="1" x14ac:dyDescent="0.2">
      <c r="A118" s="66" t="s">
        <v>181</v>
      </c>
      <c r="E118" s="14">
        <v>5</v>
      </c>
      <c r="F118" s="15" t="s">
        <v>29</v>
      </c>
      <c r="G118" s="14" t="s">
        <v>7</v>
      </c>
      <c r="H118" s="16" t="s">
        <v>49</v>
      </c>
    </row>
    <row r="119" spans="1:18" s="7" customFormat="1" ht="12" hidden="1" customHeight="1" x14ac:dyDescent="0.2">
      <c r="A119" s="66" t="s">
        <v>182</v>
      </c>
      <c r="E119" s="14">
        <v>5</v>
      </c>
      <c r="F119" s="15" t="s">
        <v>29</v>
      </c>
      <c r="G119" s="14" t="s">
        <v>7</v>
      </c>
      <c r="H119" s="14" t="s">
        <v>10</v>
      </c>
    </row>
    <row r="120" spans="1:18" s="7" customFormat="1" ht="12" hidden="1" customHeight="1" x14ac:dyDescent="0.2">
      <c r="A120" s="66" t="s">
        <v>181</v>
      </c>
      <c r="E120" s="14">
        <v>5</v>
      </c>
      <c r="F120" s="15" t="s">
        <v>29</v>
      </c>
      <c r="G120" s="14" t="s">
        <v>7</v>
      </c>
      <c r="H120" s="16" t="s">
        <v>49</v>
      </c>
    </row>
    <row r="121" spans="1:18" s="7" customFormat="1" ht="12" hidden="1" customHeight="1" x14ac:dyDescent="0.2">
      <c r="A121" s="66" t="s">
        <v>183</v>
      </c>
      <c r="E121" s="14">
        <v>5</v>
      </c>
      <c r="F121" s="15" t="s">
        <v>29</v>
      </c>
      <c r="G121" s="14" t="s">
        <v>7</v>
      </c>
      <c r="H121" s="14" t="s">
        <v>8</v>
      </c>
    </row>
    <row r="122" spans="1:18" s="7" customFormat="1" ht="12" hidden="1" customHeight="1" x14ac:dyDescent="0.2">
      <c r="A122" s="66" t="s">
        <v>184</v>
      </c>
      <c r="E122" s="14">
        <v>5</v>
      </c>
      <c r="F122" s="15" t="s">
        <v>29</v>
      </c>
      <c r="G122" s="14" t="s">
        <v>7</v>
      </c>
      <c r="H122" s="14" t="s">
        <v>15</v>
      </c>
    </row>
    <row r="123" spans="1:18" s="7" customFormat="1" ht="18.95" hidden="1" customHeight="1" x14ac:dyDescent="0.2">
      <c r="A123" s="63" t="s">
        <v>185</v>
      </c>
      <c r="J123" s="64">
        <f>SUM(J115:J122)</f>
        <v>0</v>
      </c>
      <c r="K123" s="27"/>
      <c r="L123" s="64">
        <f>SUM(L115:L122)</f>
        <v>0</v>
      </c>
      <c r="M123" s="27"/>
      <c r="N123" s="64">
        <f>SUM(N115:N122)</f>
        <v>0</v>
      </c>
      <c r="O123" s="27"/>
      <c r="P123" s="64">
        <f>SUM(P115:P122)</f>
        <v>0</v>
      </c>
      <c r="Q123" s="27"/>
      <c r="R123" s="64">
        <f>SUM(R115:R122)</f>
        <v>0</v>
      </c>
    </row>
    <row r="124" spans="1:18" s="7" customFormat="1" ht="18.95" customHeight="1" x14ac:dyDescent="0.2">
      <c r="A124" s="63"/>
      <c r="J124" s="27"/>
      <c r="K124" s="27"/>
      <c r="L124" s="27"/>
      <c r="M124" s="27"/>
      <c r="N124" s="27"/>
      <c r="O124" s="27"/>
      <c r="P124" s="27"/>
      <c r="Q124" s="27"/>
      <c r="R124" s="27"/>
    </row>
    <row r="125" spans="1:18" s="7" customFormat="1" ht="12.75" customHeight="1" x14ac:dyDescent="0.2">
      <c r="A125" s="68" t="s">
        <v>190</v>
      </c>
      <c r="B125" s="11"/>
      <c r="C125" s="11"/>
    </row>
    <row r="126" spans="1:18" s="7" customFormat="1" ht="12.75" hidden="1" customHeight="1" x14ac:dyDescent="0.2">
      <c r="A126" s="11" t="s">
        <v>89</v>
      </c>
      <c r="B126" s="24"/>
      <c r="C126" s="24"/>
    </row>
    <row r="127" spans="1:18" s="7" customFormat="1" ht="12.75" hidden="1" customHeight="1" x14ac:dyDescent="0.2">
      <c r="A127" s="70" t="s">
        <v>90</v>
      </c>
      <c r="B127" s="9"/>
      <c r="C127" s="9"/>
      <c r="E127" s="14">
        <v>1</v>
      </c>
      <c r="F127" s="15" t="s">
        <v>12</v>
      </c>
      <c r="G127" s="14" t="s">
        <v>54</v>
      </c>
      <c r="H127" s="16" t="s">
        <v>10</v>
      </c>
    </row>
    <row r="128" spans="1:18" s="7" customFormat="1" ht="12.75" customHeight="1" x14ac:dyDescent="0.2">
      <c r="A128" s="71" t="s">
        <v>91</v>
      </c>
      <c r="B128" s="25"/>
      <c r="C128" s="25"/>
    </row>
    <row r="129" spans="1:8" s="7" customFormat="1" ht="12.75" hidden="1" customHeight="1" x14ac:dyDescent="0.2">
      <c r="A129" s="66" t="s">
        <v>92</v>
      </c>
      <c r="B129" s="40"/>
      <c r="C129" s="40"/>
      <c r="E129" s="14">
        <v>1</v>
      </c>
      <c r="F129" s="15" t="s">
        <v>93</v>
      </c>
      <c r="G129" s="14" t="s">
        <v>7</v>
      </c>
      <c r="H129" s="14" t="s">
        <v>8</v>
      </c>
    </row>
    <row r="130" spans="1:8" s="7" customFormat="1" ht="12.75" hidden="1" customHeight="1" x14ac:dyDescent="0.2">
      <c r="A130" s="66" t="s">
        <v>94</v>
      </c>
      <c r="B130" s="40"/>
      <c r="C130" s="40"/>
      <c r="E130" s="14">
        <v>1</v>
      </c>
      <c r="F130" s="15" t="s">
        <v>93</v>
      </c>
      <c r="G130" s="14" t="s">
        <v>34</v>
      </c>
      <c r="H130" s="14" t="s">
        <v>8</v>
      </c>
    </row>
    <row r="131" spans="1:8" s="7" customFormat="1" ht="12.75" hidden="1" customHeight="1" x14ac:dyDescent="0.2">
      <c r="A131" s="66" t="s">
        <v>95</v>
      </c>
      <c r="B131" s="42"/>
      <c r="C131" s="42"/>
      <c r="E131" s="14">
        <v>1</v>
      </c>
      <c r="F131" s="15" t="s">
        <v>93</v>
      </c>
      <c r="G131" s="14" t="s">
        <v>34</v>
      </c>
      <c r="H131" s="14" t="s">
        <v>49</v>
      </c>
    </row>
    <row r="132" spans="1:8" s="7" customFormat="1" ht="12.75" hidden="1" customHeight="1" x14ac:dyDescent="0.2">
      <c r="A132" s="66" t="s">
        <v>96</v>
      </c>
      <c r="B132" s="42"/>
      <c r="C132" s="42"/>
      <c r="D132" s="15"/>
      <c r="E132" s="14">
        <v>1</v>
      </c>
      <c r="F132" s="15" t="s">
        <v>93</v>
      </c>
      <c r="G132" s="14" t="s">
        <v>54</v>
      </c>
      <c r="H132" s="14" t="s">
        <v>10</v>
      </c>
    </row>
    <row r="133" spans="1:8" s="7" customFormat="1" ht="12.75" hidden="1" customHeight="1" x14ac:dyDescent="0.2">
      <c r="A133" s="66" t="s">
        <v>97</v>
      </c>
      <c r="B133" s="40"/>
      <c r="C133" s="40"/>
      <c r="E133" s="14">
        <v>1</v>
      </c>
      <c r="F133" s="15" t="s">
        <v>93</v>
      </c>
      <c r="G133" s="14" t="s">
        <v>93</v>
      </c>
      <c r="H133" s="14" t="s">
        <v>8</v>
      </c>
    </row>
    <row r="134" spans="1:8" s="7" customFormat="1" ht="12.75" hidden="1" customHeight="1" x14ac:dyDescent="0.2">
      <c r="A134" s="66" t="s">
        <v>98</v>
      </c>
      <c r="B134" s="42"/>
      <c r="C134" s="42"/>
      <c r="E134" s="14">
        <v>1</v>
      </c>
      <c r="F134" s="15" t="s">
        <v>93</v>
      </c>
      <c r="G134" s="14" t="s">
        <v>54</v>
      </c>
      <c r="H134" s="14" t="s">
        <v>15</v>
      </c>
    </row>
    <row r="135" spans="1:8" s="7" customFormat="1" ht="12.75" hidden="1" customHeight="1" x14ac:dyDescent="0.2">
      <c r="A135" s="66" t="s">
        <v>99</v>
      </c>
      <c r="B135" s="42"/>
      <c r="C135" s="42"/>
      <c r="D135" s="15"/>
      <c r="E135" s="14">
        <v>1</v>
      </c>
      <c r="F135" s="15" t="s">
        <v>93</v>
      </c>
      <c r="G135" s="14" t="s">
        <v>93</v>
      </c>
      <c r="H135" s="14" t="s">
        <v>10</v>
      </c>
    </row>
    <row r="136" spans="1:8" s="7" customFormat="1" ht="12.75" hidden="1" customHeight="1" x14ac:dyDescent="0.2">
      <c r="A136" s="66" t="s">
        <v>100</v>
      </c>
      <c r="B136" s="40"/>
      <c r="C136" s="40"/>
      <c r="E136" s="14">
        <v>1</v>
      </c>
      <c r="F136" s="15" t="s">
        <v>93</v>
      </c>
      <c r="G136" s="14" t="s">
        <v>54</v>
      </c>
      <c r="H136" s="14" t="s">
        <v>19</v>
      </c>
    </row>
    <row r="137" spans="1:8" s="7" customFormat="1" ht="12.75" hidden="1" customHeight="1" x14ac:dyDescent="0.2">
      <c r="A137" s="66" t="s">
        <v>175</v>
      </c>
      <c r="B137" s="40"/>
      <c r="C137" s="40"/>
      <c r="E137" s="14">
        <v>1</v>
      </c>
      <c r="F137" s="15" t="s">
        <v>93</v>
      </c>
      <c r="G137" s="14" t="s">
        <v>54</v>
      </c>
      <c r="H137" s="14" t="s">
        <v>82</v>
      </c>
    </row>
    <row r="138" spans="1:8" s="7" customFormat="1" ht="12.75" hidden="1" customHeight="1" x14ac:dyDescent="0.2">
      <c r="A138" s="66" t="s">
        <v>176</v>
      </c>
      <c r="B138" s="40"/>
      <c r="C138" s="40"/>
      <c r="E138" s="14">
        <v>1</v>
      </c>
      <c r="F138" s="15" t="s">
        <v>93</v>
      </c>
      <c r="G138" s="14" t="s">
        <v>54</v>
      </c>
      <c r="H138" s="14" t="s">
        <v>45</v>
      </c>
    </row>
    <row r="139" spans="1:8" s="7" customFormat="1" ht="12.75" hidden="1" customHeight="1" x14ac:dyDescent="0.2">
      <c r="A139" s="66" t="s">
        <v>177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146</v>
      </c>
    </row>
    <row r="140" spans="1:8" s="7" customFormat="1" ht="12.75" hidden="1" customHeight="1" x14ac:dyDescent="0.2">
      <c r="A140" s="66" t="s">
        <v>101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102</v>
      </c>
    </row>
    <row r="141" spans="1:8" s="7" customFormat="1" ht="12.75" hidden="1" customHeight="1" x14ac:dyDescent="0.2">
      <c r="A141" s="66" t="s">
        <v>103</v>
      </c>
      <c r="B141" s="40"/>
      <c r="C141" s="40"/>
      <c r="E141" s="14">
        <v>1</v>
      </c>
      <c r="F141" s="15" t="s">
        <v>93</v>
      </c>
      <c r="G141" s="14" t="s">
        <v>54</v>
      </c>
      <c r="H141" s="14" t="s">
        <v>24</v>
      </c>
    </row>
    <row r="142" spans="1:8" s="7" customFormat="1" ht="12.75" hidden="1" customHeight="1" x14ac:dyDescent="0.2">
      <c r="A142" s="66" t="s">
        <v>104</v>
      </c>
      <c r="B142" s="40"/>
      <c r="C142" s="40"/>
      <c r="E142" s="14">
        <v>1</v>
      </c>
      <c r="F142" s="15" t="s">
        <v>93</v>
      </c>
      <c r="G142" s="14" t="s">
        <v>54</v>
      </c>
      <c r="H142" s="14" t="s">
        <v>28</v>
      </c>
    </row>
    <row r="143" spans="1:8" s="7" customFormat="1" ht="12.75" hidden="1" customHeight="1" x14ac:dyDescent="0.2">
      <c r="A143" s="66" t="s">
        <v>105</v>
      </c>
      <c r="B143" s="40"/>
      <c r="C143" s="40"/>
      <c r="D143" s="15"/>
      <c r="E143" s="14">
        <v>1</v>
      </c>
      <c r="F143" s="15" t="s">
        <v>93</v>
      </c>
      <c r="G143" s="14" t="s">
        <v>54</v>
      </c>
      <c r="H143" s="16" t="s">
        <v>49</v>
      </c>
    </row>
    <row r="144" spans="1:8" s="7" customFormat="1" ht="12.75" hidden="1" customHeight="1" x14ac:dyDescent="0.2">
      <c r="A144" s="66" t="s">
        <v>106</v>
      </c>
      <c r="B144" s="40"/>
      <c r="C144" s="40"/>
      <c r="D144" s="15"/>
      <c r="E144" s="14">
        <v>1</v>
      </c>
      <c r="F144" s="15" t="s">
        <v>93</v>
      </c>
      <c r="G144" s="14" t="s">
        <v>67</v>
      </c>
      <c r="H144" s="14" t="s">
        <v>8</v>
      </c>
    </row>
    <row r="145" spans="1:18" s="7" customFormat="1" ht="12.75" hidden="1" customHeight="1" x14ac:dyDescent="0.2">
      <c r="A145" s="66" t="s">
        <v>107</v>
      </c>
      <c r="B145" s="40"/>
      <c r="C145" s="40"/>
      <c r="D145" s="15"/>
      <c r="E145" s="14">
        <v>1</v>
      </c>
      <c r="F145" s="15" t="s">
        <v>93</v>
      </c>
      <c r="G145" s="14" t="s">
        <v>59</v>
      </c>
      <c r="H145" s="16" t="s">
        <v>49</v>
      </c>
    </row>
    <row r="146" spans="1:18" s="7" customFormat="1" ht="12.75" hidden="1" customHeight="1" x14ac:dyDescent="0.2">
      <c r="A146" s="66" t="s">
        <v>178</v>
      </c>
      <c r="B146" s="40"/>
      <c r="C146" s="40"/>
      <c r="D146" s="15"/>
      <c r="E146" s="14">
        <v>1</v>
      </c>
      <c r="F146" s="15" t="s">
        <v>93</v>
      </c>
      <c r="G146" s="14" t="s">
        <v>29</v>
      </c>
      <c r="H146" s="14" t="s">
        <v>8</v>
      </c>
    </row>
    <row r="147" spans="1:18" s="7" customFormat="1" ht="12.75" hidden="1" customHeight="1" x14ac:dyDescent="0.2">
      <c r="A147" s="66" t="s">
        <v>179</v>
      </c>
      <c r="B147" s="40"/>
      <c r="C147" s="40"/>
      <c r="D147" s="15"/>
      <c r="E147" s="14">
        <v>1</v>
      </c>
      <c r="F147" s="15" t="s">
        <v>93</v>
      </c>
      <c r="G147" s="14" t="s">
        <v>29</v>
      </c>
      <c r="H147" s="14" t="s">
        <v>45</v>
      </c>
    </row>
    <row r="148" spans="1:18" s="27" customFormat="1" ht="18.95" customHeight="1" x14ac:dyDescent="0.2">
      <c r="A148" s="63" t="s">
        <v>108</v>
      </c>
      <c r="B148" s="26"/>
      <c r="C148" s="26"/>
      <c r="J148" s="21">
        <f>SUM(J129:J147)</f>
        <v>0</v>
      </c>
      <c r="K148" s="23"/>
      <c r="L148" s="21">
        <f>SUM(L129:L143)</f>
        <v>0</v>
      </c>
      <c r="N148" s="21">
        <f>SUM(N129:N143)</f>
        <v>0</v>
      </c>
      <c r="P148" s="21">
        <f>SUM(P129:P143)</f>
        <v>0</v>
      </c>
      <c r="R148" s="21">
        <f>SUM(R129:R143)</f>
        <v>0</v>
      </c>
    </row>
    <row r="149" spans="1:18" s="7" customFormat="1" ht="6" customHeight="1" x14ac:dyDescent="0.2"/>
    <row r="150" spans="1:18" s="7" customFormat="1" ht="20.100000000000001" customHeight="1" thickBot="1" x14ac:dyDescent="0.25">
      <c r="A150" s="11" t="s">
        <v>110</v>
      </c>
      <c r="B150" s="28"/>
      <c r="C150" s="28"/>
      <c r="J150" s="29">
        <f>J42+J112+J123+J148</f>
        <v>20468082.789999995</v>
      </c>
      <c r="K150" s="23"/>
      <c r="L150" s="29">
        <f>L42+L112+L123+L148</f>
        <v>9135819.4100000001</v>
      </c>
      <c r="N150" s="29">
        <f>N42+N112+N123+N148</f>
        <v>16157882.159999996</v>
      </c>
      <c r="P150" s="29">
        <f>P42+P112+P123+P148</f>
        <v>25293701.57</v>
      </c>
      <c r="R150" s="29">
        <f>R42+R112+R123+R148</f>
        <v>26511043.759999998</v>
      </c>
    </row>
    <row r="151" spans="1:18" s="7" customFormat="1" ht="13.5" thickTop="1" x14ac:dyDescent="0.2">
      <c r="A151" s="31"/>
      <c r="B151" s="31"/>
      <c r="C151" s="31"/>
      <c r="D151" s="34"/>
      <c r="E151" s="31"/>
      <c r="F151" s="31"/>
      <c r="H151" s="35"/>
      <c r="I151" s="35"/>
      <c r="J151" s="35"/>
      <c r="K151" s="35"/>
      <c r="L151" s="35"/>
      <c r="M151" s="35"/>
    </row>
    <row r="152" spans="1:18" s="7" customFormat="1" x14ac:dyDescent="0.2"/>
    <row r="153" spans="1:18" s="7" customFormat="1" x14ac:dyDescent="0.2"/>
    <row r="154" spans="1:18" x14ac:dyDescent="0.2">
      <c r="A154" s="77" t="s">
        <v>133</v>
      </c>
      <c r="D154" s="33"/>
      <c r="E154" s="32"/>
      <c r="G154" s="31"/>
      <c r="I154" s="31"/>
      <c r="J154" s="138" t="s">
        <v>320</v>
      </c>
      <c r="K154" s="138"/>
      <c r="L154" s="138"/>
      <c r="M154" s="47"/>
      <c r="N154" s="49"/>
      <c r="O154" s="49"/>
      <c r="P154" s="48" t="s">
        <v>135</v>
      </c>
    </row>
    <row r="155" spans="1:18" x14ac:dyDescent="0.2">
      <c r="A155" s="77"/>
      <c r="D155" s="33"/>
      <c r="E155" s="32"/>
      <c r="G155" s="31"/>
      <c r="I155" s="31"/>
      <c r="J155" s="112"/>
      <c r="K155" s="112"/>
      <c r="L155" s="112"/>
      <c r="M155" s="47"/>
      <c r="N155" s="49"/>
      <c r="O155" s="49"/>
      <c r="P155" s="48"/>
    </row>
    <row r="156" spans="1:18" x14ac:dyDescent="0.2">
      <c r="A156" s="50"/>
      <c r="D156" s="33"/>
      <c r="E156" s="51"/>
      <c r="G156" s="31"/>
      <c r="I156" s="31"/>
      <c r="J156" s="30"/>
      <c r="M156" s="30"/>
      <c r="N156" s="36"/>
      <c r="O156" s="36"/>
      <c r="P156" s="51"/>
    </row>
    <row r="157" spans="1:18" x14ac:dyDescent="0.2">
      <c r="A157" s="52"/>
      <c r="D157" s="31"/>
      <c r="E157" s="53"/>
      <c r="G157" s="31"/>
      <c r="I157" s="31"/>
      <c r="J157" s="31"/>
      <c r="M157" s="31"/>
      <c r="P157" s="53"/>
    </row>
    <row r="158" spans="1:18" x14ac:dyDescent="0.2">
      <c r="A158" s="78" t="s">
        <v>231</v>
      </c>
      <c r="D158" s="55"/>
      <c r="E158" s="56"/>
      <c r="G158" s="31"/>
      <c r="I158" s="31"/>
      <c r="J158" s="139" t="s">
        <v>319</v>
      </c>
      <c r="K158" s="139"/>
      <c r="L158" s="139"/>
      <c r="M158" s="57"/>
      <c r="N158" s="59"/>
      <c r="O158" s="59"/>
      <c r="P158" s="58" t="s">
        <v>137</v>
      </c>
    </row>
    <row r="159" spans="1:18" x14ac:dyDescent="0.2">
      <c r="A159" s="46" t="s">
        <v>230</v>
      </c>
      <c r="D159" s="31"/>
      <c r="E159" s="32"/>
      <c r="G159" s="31"/>
      <c r="I159" s="31"/>
      <c r="J159" s="138" t="s">
        <v>305</v>
      </c>
      <c r="K159" s="138"/>
      <c r="L159" s="138"/>
      <c r="M159" s="33"/>
      <c r="N159" s="35"/>
      <c r="O159" s="35"/>
      <c r="P159" s="60" t="s">
        <v>139</v>
      </c>
    </row>
    <row r="165" spans="18:18" x14ac:dyDescent="0.2">
      <c r="R165" s="1">
        <f>R150+'8721'!R150+'8751'!R152+'3361 (1)'!R123+'3361 (2)'!R111</f>
        <v>141857812.27000001</v>
      </c>
    </row>
  </sheetData>
  <mergeCells count="12">
    <mergeCell ref="J154:L154"/>
    <mergeCell ref="J158:L158"/>
    <mergeCell ref="J159:L159"/>
    <mergeCell ref="A13:C13"/>
    <mergeCell ref="E13:H13"/>
    <mergeCell ref="A112:C112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2" verticalDpi="300" r:id="rId1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S159"/>
  <sheetViews>
    <sheetView view="pageBreakPreview" zoomScaleNormal="85" zoomScaleSheetLayoutView="100" workbookViewId="0">
      <pane xSplit="1" ySplit="14" topLeftCell="B148" activePane="bottomRight" state="frozen"/>
      <selection pane="topRight" activeCell="D1" sqref="D1"/>
      <selection pane="bottomLeft" activeCell="A16" sqref="A16"/>
      <selection pane="bottomRight" activeCell="N111" sqref="N111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4.886718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130" t="s">
        <v>111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19" ht="15.75" customHeight="1" x14ac:dyDescent="0.2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235</v>
      </c>
      <c r="H4" s="3"/>
      <c r="I4" s="3"/>
      <c r="R4" s="79">
        <v>8721</v>
      </c>
    </row>
    <row r="5" spans="1:19" ht="15" customHeight="1" x14ac:dyDescent="0.2">
      <c r="A5" s="5" t="s">
        <v>119</v>
      </c>
      <c r="B5" s="2" t="s">
        <v>113</v>
      </c>
      <c r="C5" s="5" t="s">
        <v>233</v>
      </c>
    </row>
    <row r="6" spans="1:19" ht="15" customHeight="1" x14ac:dyDescent="0.2">
      <c r="A6" s="5" t="s">
        <v>120</v>
      </c>
      <c r="B6" s="2" t="s">
        <v>113</v>
      </c>
      <c r="C6" s="5" t="s">
        <v>236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134" t="s">
        <v>122</v>
      </c>
      <c r="M9" s="134"/>
      <c r="N9" s="134"/>
      <c r="O9" s="134"/>
      <c r="P9" s="134"/>
      <c r="Q9" s="65"/>
    </row>
    <row r="10" spans="1:19" ht="15" customHeight="1" x14ac:dyDescent="0.2">
      <c r="H10" s="8"/>
      <c r="I10" s="8"/>
      <c r="J10" s="8" t="s">
        <v>303</v>
      </c>
      <c r="K10" s="8"/>
      <c r="L10" s="62" t="s">
        <v>123</v>
      </c>
      <c r="M10" s="62"/>
      <c r="N10" s="62" t="s">
        <v>125</v>
      </c>
      <c r="O10" s="62"/>
      <c r="P10" s="136" t="s">
        <v>127</v>
      </c>
      <c r="Q10" s="45"/>
      <c r="R10" s="104" t="s">
        <v>132</v>
      </c>
    </row>
    <row r="11" spans="1:19" ht="15" customHeight="1" x14ac:dyDescent="0.2">
      <c r="A11" s="132" t="s">
        <v>186</v>
      </c>
      <c r="B11" s="132"/>
      <c r="C11" s="132"/>
      <c r="D11" s="9"/>
      <c r="E11" s="132" t="s">
        <v>112</v>
      </c>
      <c r="F11" s="132"/>
      <c r="G11" s="132"/>
      <c r="H11" s="132"/>
      <c r="I11" s="8"/>
      <c r="J11" s="99" t="s">
        <v>298</v>
      </c>
      <c r="K11" s="44"/>
      <c r="L11" s="44" t="s">
        <v>304</v>
      </c>
      <c r="M11" s="44"/>
      <c r="N11" s="44" t="s">
        <v>304</v>
      </c>
      <c r="O11" s="44"/>
      <c r="P11" s="137"/>
      <c r="Q11" s="45"/>
      <c r="R11" s="44">
        <v>2018</v>
      </c>
    </row>
    <row r="12" spans="1:19" ht="15" customHeight="1" x14ac:dyDescent="0.2">
      <c r="A12" s="97"/>
      <c r="B12" s="97"/>
      <c r="C12" s="97"/>
      <c r="D12" s="9"/>
      <c r="E12" s="97"/>
      <c r="F12" s="97"/>
      <c r="G12" s="97"/>
      <c r="H12" s="97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37"/>
      <c r="Q12" s="45"/>
      <c r="R12" s="30" t="s">
        <v>2</v>
      </c>
    </row>
    <row r="13" spans="1:19" ht="15" customHeight="1" x14ac:dyDescent="0.2">
      <c r="A13" s="133" t="s">
        <v>3</v>
      </c>
      <c r="B13" s="133"/>
      <c r="C13" s="133"/>
      <c r="D13" s="7"/>
      <c r="E13" s="135" t="s">
        <v>4</v>
      </c>
      <c r="F13" s="135"/>
      <c r="G13" s="135"/>
      <c r="H13" s="135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12.75" customHeight="1" x14ac:dyDescent="0.2">
      <c r="A16" s="66" t="s">
        <v>6</v>
      </c>
      <c r="B16" s="40"/>
      <c r="C16" s="40"/>
      <c r="D16" s="14"/>
      <c r="E16" s="14">
        <v>5</v>
      </c>
      <c r="F16" s="15" t="s">
        <v>7</v>
      </c>
      <c r="G16" s="14" t="s">
        <v>7</v>
      </c>
      <c r="H16" s="14" t="s">
        <v>8</v>
      </c>
      <c r="I16" s="14"/>
      <c r="J16" s="13">
        <v>6463847.96</v>
      </c>
      <c r="K16" s="13"/>
      <c r="L16" s="7">
        <v>3269297.71</v>
      </c>
      <c r="N16" s="7">
        <f>P16-L16</f>
        <v>5172335.8400000008</v>
      </c>
      <c r="P16" s="7">
        <v>8441633.5500000007</v>
      </c>
      <c r="R16" s="7">
        <v>8644927.6699999999</v>
      </c>
    </row>
    <row r="17" spans="1:18" s="7" customFormat="1" ht="12.75" hidden="1" customHeight="1" x14ac:dyDescent="0.2">
      <c r="A17" s="67" t="s">
        <v>9</v>
      </c>
      <c r="B17" s="41"/>
      <c r="C17" s="41"/>
      <c r="E17" s="38">
        <v>5</v>
      </c>
      <c r="F17" s="37" t="s">
        <v>7</v>
      </c>
      <c r="G17" s="38" t="s">
        <v>7</v>
      </c>
      <c r="H17" s="38" t="s">
        <v>10</v>
      </c>
      <c r="J17" s="39"/>
      <c r="K17" s="39"/>
    </row>
    <row r="18" spans="1:18" s="7" customFormat="1" ht="12.75" customHeight="1" x14ac:dyDescent="0.2">
      <c r="A18" s="66" t="s">
        <v>11</v>
      </c>
      <c r="B18" s="40"/>
      <c r="C18" s="40"/>
      <c r="D18" s="14"/>
      <c r="E18" s="14">
        <v>5</v>
      </c>
      <c r="F18" s="15" t="s">
        <v>7</v>
      </c>
      <c r="G18" s="14" t="s">
        <v>12</v>
      </c>
      <c r="H18" s="14" t="s">
        <v>8</v>
      </c>
      <c r="J18" s="13">
        <v>613888.89</v>
      </c>
      <c r="K18" s="13"/>
      <c r="L18" s="7">
        <v>288000</v>
      </c>
      <c r="N18" s="7">
        <f t="shared" ref="N18:N21" si="0">P18-L18</f>
        <v>483000</v>
      </c>
      <c r="P18" s="7">
        <v>771000</v>
      </c>
      <c r="R18" s="7">
        <v>792000</v>
      </c>
    </row>
    <row r="19" spans="1:18" s="7" customFormat="1" ht="12.75" customHeight="1" x14ac:dyDescent="0.2">
      <c r="A19" s="66" t="s">
        <v>13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10</v>
      </c>
      <c r="J19" s="13">
        <v>102000</v>
      </c>
      <c r="K19" s="13"/>
      <c r="L19" s="7">
        <v>51000</v>
      </c>
      <c r="N19" s="7">
        <f t="shared" si="0"/>
        <v>51000</v>
      </c>
      <c r="P19" s="7">
        <v>102000</v>
      </c>
      <c r="R19" s="7">
        <v>102000</v>
      </c>
    </row>
    <row r="20" spans="1:18" s="7" customFormat="1" ht="12.75" customHeight="1" x14ac:dyDescent="0.2">
      <c r="A20" s="66" t="s">
        <v>14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15</v>
      </c>
      <c r="J20" s="13"/>
      <c r="K20" s="13"/>
      <c r="N20" s="7">
        <f t="shared" si="0"/>
        <v>25500</v>
      </c>
      <c r="P20" s="7">
        <v>25500</v>
      </c>
      <c r="R20" s="7">
        <v>25500</v>
      </c>
    </row>
    <row r="21" spans="1:18" s="7" customFormat="1" ht="12.75" customHeight="1" x14ac:dyDescent="0.2">
      <c r="A21" s="66" t="s">
        <v>16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17</v>
      </c>
      <c r="J21" s="13">
        <v>130000</v>
      </c>
      <c r="K21" s="13"/>
      <c r="L21" s="7">
        <v>120000</v>
      </c>
      <c r="N21" s="7">
        <f t="shared" si="0"/>
        <v>45000</v>
      </c>
      <c r="P21" s="7">
        <v>165000</v>
      </c>
      <c r="R21" s="7">
        <v>165000</v>
      </c>
    </row>
    <row r="22" spans="1:18" s="7" customFormat="1" ht="12.75" hidden="1" customHeight="1" x14ac:dyDescent="0.2">
      <c r="A22" s="66" t="s">
        <v>141</v>
      </c>
      <c r="B22" s="40"/>
      <c r="C22" s="40"/>
      <c r="D22" s="14"/>
      <c r="E22" s="14">
        <v>5</v>
      </c>
      <c r="F22" s="15" t="s">
        <v>7</v>
      </c>
      <c r="G22" s="14" t="s">
        <v>12</v>
      </c>
      <c r="H22" s="14" t="s">
        <v>64</v>
      </c>
      <c r="J22" s="13"/>
      <c r="K22" s="13"/>
    </row>
    <row r="23" spans="1:18" s="7" customFormat="1" ht="12.75" hidden="1" customHeight="1" x14ac:dyDescent="0.2">
      <c r="A23" s="66" t="s">
        <v>143</v>
      </c>
      <c r="B23" s="40"/>
      <c r="C23" s="40"/>
      <c r="E23" s="14">
        <v>5</v>
      </c>
      <c r="F23" s="15" t="s">
        <v>7</v>
      </c>
      <c r="G23" s="14" t="s">
        <v>12</v>
      </c>
      <c r="H23" s="14" t="s">
        <v>45</v>
      </c>
      <c r="J23" s="13"/>
      <c r="K23" s="13"/>
    </row>
    <row r="24" spans="1:18" s="7" customFormat="1" ht="12.75" hidden="1" customHeight="1" x14ac:dyDescent="0.2">
      <c r="A24" s="66" t="s">
        <v>144</v>
      </c>
      <c r="B24" s="40"/>
      <c r="C24" s="40"/>
      <c r="D24" s="14"/>
      <c r="E24" s="14">
        <v>5</v>
      </c>
      <c r="F24" s="15" t="s">
        <v>7</v>
      </c>
      <c r="G24" s="14" t="s">
        <v>12</v>
      </c>
      <c r="H24" s="14" t="s">
        <v>60</v>
      </c>
      <c r="J24" s="13"/>
      <c r="K24" s="13"/>
      <c r="N24" s="7">
        <f t="shared" ref="N24:N40" si="1">P24-L24</f>
        <v>0</v>
      </c>
    </row>
    <row r="25" spans="1:18" s="7" customFormat="1" ht="12.75" hidden="1" customHeight="1" x14ac:dyDescent="0.2">
      <c r="A25" s="66" t="s">
        <v>18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4" t="s">
        <v>19</v>
      </c>
      <c r="J25" s="13"/>
      <c r="K25" s="13"/>
      <c r="N25" s="7">
        <f t="shared" si="1"/>
        <v>0</v>
      </c>
    </row>
    <row r="26" spans="1:18" s="7" customFormat="1" ht="12.75" hidden="1" customHeight="1" x14ac:dyDescent="0.2">
      <c r="A26" s="66" t="s">
        <v>21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4" t="s">
        <v>102</v>
      </c>
      <c r="J26" s="13"/>
      <c r="K26" s="13"/>
      <c r="N26" s="7">
        <f t="shared" si="1"/>
        <v>0</v>
      </c>
    </row>
    <row r="27" spans="1:18" s="7" customFormat="1" ht="12.75" hidden="1" customHeight="1" x14ac:dyDescent="0.2">
      <c r="A27" s="66" t="s">
        <v>22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6" t="s">
        <v>146</v>
      </c>
      <c r="J27" s="13"/>
      <c r="K27" s="13"/>
      <c r="N27" s="7">
        <f t="shared" si="1"/>
        <v>0</v>
      </c>
    </row>
    <row r="28" spans="1:18" s="7" customFormat="1" ht="12.75" hidden="1" customHeight="1" x14ac:dyDescent="0.2">
      <c r="A28" s="66" t="s">
        <v>145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47</v>
      </c>
      <c r="N28" s="7">
        <f t="shared" si="1"/>
        <v>0</v>
      </c>
    </row>
    <row r="29" spans="1:18" s="7" customFormat="1" ht="12.75" hidden="1" customHeight="1" x14ac:dyDescent="0.2">
      <c r="A29" s="66" t="s">
        <v>23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24</v>
      </c>
      <c r="N29" s="7">
        <f t="shared" si="1"/>
        <v>0</v>
      </c>
    </row>
    <row r="30" spans="1:18" s="7" customFormat="1" ht="12.75" customHeight="1" x14ac:dyDescent="0.2">
      <c r="A30" s="66" t="s">
        <v>27</v>
      </c>
      <c r="B30" s="40"/>
      <c r="C30" s="40"/>
      <c r="D30" s="14"/>
      <c r="E30" s="14">
        <v>5</v>
      </c>
      <c r="F30" s="15" t="s">
        <v>7</v>
      </c>
      <c r="G30" s="14" t="s">
        <v>12</v>
      </c>
      <c r="H30" s="16" t="s">
        <v>28</v>
      </c>
      <c r="J30" s="7">
        <v>566694</v>
      </c>
      <c r="N30" s="7">
        <f t="shared" ref="N30" si="2">P30-L30</f>
        <v>720415</v>
      </c>
      <c r="P30" s="7">
        <v>720415</v>
      </c>
      <c r="R30" s="7">
        <v>721132</v>
      </c>
    </row>
    <row r="31" spans="1:18" s="7" customFormat="1" ht="12.75" customHeight="1" x14ac:dyDescent="0.2">
      <c r="A31" s="66" t="s">
        <v>25</v>
      </c>
      <c r="B31" s="40"/>
      <c r="C31" s="40"/>
      <c r="D31" s="14"/>
      <c r="E31" s="14">
        <v>5</v>
      </c>
      <c r="F31" s="15" t="s">
        <v>7</v>
      </c>
      <c r="G31" s="14" t="s">
        <v>12</v>
      </c>
      <c r="H31" s="16" t="s">
        <v>26</v>
      </c>
      <c r="J31" s="7">
        <v>129750</v>
      </c>
      <c r="N31" s="7">
        <f t="shared" si="1"/>
        <v>165000</v>
      </c>
      <c r="P31" s="7">
        <v>165000</v>
      </c>
      <c r="R31" s="7">
        <v>165000</v>
      </c>
    </row>
    <row r="32" spans="1:18" s="7" customFormat="1" ht="12.75" customHeight="1" x14ac:dyDescent="0.2">
      <c r="A32" s="66" t="s">
        <v>140</v>
      </c>
      <c r="B32" s="40"/>
      <c r="C32" s="40"/>
      <c r="D32" s="14"/>
      <c r="E32" s="14">
        <v>5</v>
      </c>
      <c r="F32" s="15" t="s">
        <v>7</v>
      </c>
      <c r="G32" s="14" t="s">
        <v>12</v>
      </c>
      <c r="H32" s="16" t="s">
        <v>49</v>
      </c>
      <c r="J32" s="13">
        <v>596259</v>
      </c>
      <c r="K32" s="13"/>
      <c r="L32" s="7">
        <v>564360</v>
      </c>
      <c r="N32" s="7">
        <f>P32-L32</f>
        <v>156055</v>
      </c>
      <c r="P32" s="7">
        <v>720415</v>
      </c>
      <c r="R32" s="7">
        <v>721132</v>
      </c>
    </row>
    <row r="33" spans="1:18" s="7" customFormat="1" ht="12.75" customHeight="1" x14ac:dyDescent="0.2">
      <c r="A33" s="66" t="s">
        <v>297</v>
      </c>
      <c r="B33" s="40"/>
      <c r="C33" s="40"/>
      <c r="D33" s="14"/>
      <c r="E33" s="14">
        <v>5</v>
      </c>
      <c r="F33" s="15" t="s">
        <v>7</v>
      </c>
      <c r="G33" s="14" t="s">
        <v>29</v>
      </c>
      <c r="H33" s="14" t="s">
        <v>8</v>
      </c>
      <c r="J33" s="7">
        <v>776965.02</v>
      </c>
      <c r="L33" s="7">
        <v>392315.73</v>
      </c>
      <c r="N33" s="7">
        <f t="shared" si="1"/>
        <v>626028.51</v>
      </c>
      <c r="P33" s="7">
        <v>1018344.24</v>
      </c>
      <c r="R33" s="7">
        <v>1038430.08</v>
      </c>
    </row>
    <row r="34" spans="1:18" s="7" customFormat="1" ht="12.75" customHeight="1" x14ac:dyDescent="0.2">
      <c r="A34" s="66" t="s">
        <v>30</v>
      </c>
      <c r="B34" s="40"/>
      <c r="C34" s="40"/>
      <c r="D34" s="14"/>
      <c r="E34" s="14">
        <v>5</v>
      </c>
      <c r="F34" s="15" t="s">
        <v>7</v>
      </c>
      <c r="G34" s="14" t="s">
        <v>29</v>
      </c>
      <c r="H34" s="14" t="s">
        <v>10</v>
      </c>
      <c r="J34" s="7">
        <v>30800</v>
      </c>
      <c r="L34" s="7">
        <v>14400</v>
      </c>
      <c r="N34" s="7">
        <f t="shared" si="1"/>
        <v>24300</v>
      </c>
      <c r="P34" s="7">
        <v>38700</v>
      </c>
      <c r="R34" s="7">
        <v>39600</v>
      </c>
    </row>
    <row r="35" spans="1:18" s="7" customFormat="1" ht="12.75" customHeight="1" x14ac:dyDescent="0.2">
      <c r="A35" s="66" t="s">
        <v>31</v>
      </c>
      <c r="B35" s="40"/>
      <c r="C35" s="40"/>
      <c r="D35" s="14"/>
      <c r="E35" s="14">
        <v>5</v>
      </c>
      <c r="F35" s="15" t="s">
        <v>7</v>
      </c>
      <c r="G35" s="14" t="s">
        <v>29</v>
      </c>
      <c r="H35" s="14" t="s">
        <v>15</v>
      </c>
      <c r="J35" s="7">
        <v>70537.5</v>
      </c>
      <c r="L35" s="7">
        <v>34462.5</v>
      </c>
      <c r="N35" s="7">
        <f t="shared" si="1"/>
        <v>56175</v>
      </c>
      <c r="P35" s="7">
        <v>90637.5</v>
      </c>
      <c r="R35" s="7">
        <v>92550</v>
      </c>
    </row>
    <row r="36" spans="1:18" s="7" customFormat="1" ht="12.75" customHeight="1" x14ac:dyDescent="0.2">
      <c r="A36" s="66" t="s">
        <v>32</v>
      </c>
      <c r="B36" s="40"/>
      <c r="C36" s="40"/>
      <c r="D36" s="14"/>
      <c r="E36" s="14">
        <v>5</v>
      </c>
      <c r="F36" s="15" t="s">
        <v>7</v>
      </c>
      <c r="G36" s="14" t="s">
        <v>29</v>
      </c>
      <c r="H36" s="14" t="s">
        <v>17</v>
      </c>
      <c r="J36" s="7">
        <v>30534.36</v>
      </c>
      <c r="L36" s="7">
        <v>14348.16</v>
      </c>
      <c r="N36" s="7">
        <f t="shared" si="1"/>
        <v>24382.799999999999</v>
      </c>
      <c r="P36" s="7">
        <v>38730.959999999999</v>
      </c>
      <c r="R36" s="7">
        <v>39597.72</v>
      </c>
    </row>
    <row r="37" spans="1:18" s="7" customFormat="1" ht="12.75" hidden="1" customHeight="1" x14ac:dyDescent="0.2">
      <c r="A37" s="66" t="s">
        <v>147</v>
      </c>
      <c r="B37" s="40"/>
      <c r="C37" s="40"/>
      <c r="D37" s="14"/>
      <c r="E37" s="14">
        <v>5</v>
      </c>
      <c r="F37" s="15" t="s">
        <v>7</v>
      </c>
      <c r="G37" s="14" t="s">
        <v>34</v>
      </c>
      <c r="H37" s="14" t="s">
        <v>8</v>
      </c>
      <c r="N37" s="7">
        <f t="shared" si="1"/>
        <v>0</v>
      </c>
    </row>
    <row r="38" spans="1:18" s="7" customFormat="1" ht="12.75" hidden="1" customHeight="1" x14ac:dyDescent="0.2">
      <c r="A38" s="66" t="s">
        <v>148</v>
      </c>
      <c r="B38" s="40"/>
      <c r="C38" s="40"/>
      <c r="D38" s="14"/>
      <c r="E38" s="14">
        <v>5</v>
      </c>
      <c r="F38" s="15" t="s">
        <v>7</v>
      </c>
      <c r="G38" s="14" t="s">
        <v>34</v>
      </c>
      <c r="H38" s="14" t="s">
        <v>10</v>
      </c>
      <c r="N38" s="7">
        <f t="shared" si="1"/>
        <v>0</v>
      </c>
    </row>
    <row r="39" spans="1:18" s="7" customFormat="1" ht="12.75" customHeight="1" x14ac:dyDescent="0.2">
      <c r="A39" s="66" t="s">
        <v>33</v>
      </c>
      <c r="B39" s="40"/>
      <c r="C39" s="40"/>
      <c r="D39" s="14"/>
      <c r="E39" s="14">
        <v>5</v>
      </c>
      <c r="F39" s="15" t="s">
        <v>7</v>
      </c>
      <c r="G39" s="14" t="s">
        <v>34</v>
      </c>
      <c r="H39" s="14" t="s">
        <v>15</v>
      </c>
      <c r="J39" s="7">
        <v>47684.7</v>
      </c>
      <c r="N39" s="7">
        <f t="shared" si="1"/>
        <v>0</v>
      </c>
      <c r="R39" s="7">
        <v>706212.23</v>
      </c>
    </row>
    <row r="40" spans="1:18" s="7" customFormat="1" ht="12.75" customHeight="1" x14ac:dyDescent="0.2">
      <c r="A40" s="66" t="s">
        <v>35</v>
      </c>
      <c r="B40" s="40"/>
      <c r="C40" s="40"/>
      <c r="D40" s="14"/>
      <c r="E40" s="14">
        <v>5</v>
      </c>
      <c r="F40" s="15" t="s">
        <v>7</v>
      </c>
      <c r="G40" s="14" t="s">
        <v>34</v>
      </c>
      <c r="H40" s="14" t="s">
        <v>49</v>
      </c>
      <c r="J40" s="7">
        <v>345173.67</v>
      </c>
      <c r="N40" s="7">
        <f t="shared" si="1"/>
        <v>165000</v>
      </c>
      <c r="P40" s="7">
        <v>165000</v>
      </c>
      <c r="R40" s="7">
        <v>165000</v>
      </c>
    </row>
    <row r="41" spans="1:18" s="7" customFormat="1" ht="12.75" hidden="1" customHeight="1" x14ac:dyDescent="0.2">
      <c r="A41" s="66" t="s">
        <v>149</v>
      </c>
      <c r="B41" s="40"/>
      <c r="C41" s="40"/>
      <c r="D41" s="14"/>
      <c r="E41" s="14">
        <v>5</v>
      </c>
      <c r="F41" s="15" t="s">
        <v>7</v>
      </c>
      <c r="G41" s="14" t="s">
        <v>29</v>
      </c>
      <c r="H41" s="14" t="s">
        <v>64</v>
      </c>
    </row>
    <row r="42" spans="1:18" s="7" customFormat="1" ht="18.95" customHeight="1" x14ac:dyDescent="0.2">
      <c r="A42" s="63" t="s">
        <v>36</v>
      </c>
      <c r="B42" s="26"/>
      <c r="C42" s="26"/>
      <c r="J42" s="22">
        <f>SUM(J16:J41)</f>
        <v>9904135.0999999978</v>
      </c>
      <c r="K42" s="18"/>
      <c r="L42" s="22">
        <f>SUM(L16:L41)</f>
        <v>4748184.0999999996</v>
      </c>
      <c r="N42" s="22">
        <f>SUM(N16:N41)</f>
        <v>7714192.1500000004</v>
      </c>
      <c r="P42" s="22">
        <f>SUM(P16:P41)</f>
        <v>12462376.250000002</v>
      </c>
      <c r="R42" s="91">
        <f>SUM(R16:R41)</f>
        <v>13418081.700000001</v>
      </c>
    </row>
    <row r="43" spans="1:18" s="7" customFormat="1" ht="6" customHeight="1" x14ac:dyDescent="0.2">
      <c r="A43" s="17"/>
      <c r="B43" s="17"/>
      <c r="C43" s="17"/>
      <c r="J43" s="18"/>
      <c r="K43" s="18"/>
    </row>
    <row r="44" spans="1:18" s="7" customFormat="1" ht="12.75" customHeight="1" x14ac:dyDescent="0.2">
      <c r="A44" s="68" t="s">
        <v>188</v>
      </c>
      <c r="B44" s="12"/>
      <c r="C44" s="12"/>
    </row>
    <row r="45" spans="1:18" s="7" customFormat="1" ht="12.75" customHeight="1" x14ac:dyDescent="0.2">
      <c r="A45" s="66" t="s">
        <v>37</v>
      </c>
      <c r="B45" s="40"/>
      <c r="C45" s="40"/>
      <c r="D45" s="14"/>
      <c r="E45" s="14">
        <v>5</v>
      </c>
      <c r="F45" s="15" t="s">
        <v>12</v>
      </c>
      <c r="G45" s="14" t="s">
        <v>7</v>
      </c>
      <c r="H45" s="14" t="s">
        <v>8</v>
      </c>
      <c r="J45" s="7">
        <v>186633</v>
      </c>
      <c r="L45" s="7">
        <v>58606</v>
      </c>
      <c r="N45" s="7">
        <f t="shared" ref="N45:N107" si="3">P45-L45</f>
        <v>210194</v>
      </c>
      <c r="P45" s="7">
        <v>268800</v>
      </c>
      <c r="R45" s="7">
        <v>268800</v>
      </c>
    </row>
    <row r="46" spans="1:18" s="7" customFormat="1" ht="12.75" hidden="1" customHeight="1" x14ac:dyDescent="0.2">
      <c r="A46" s="66" t="s">
        <v>38</v>
      </c>
      <c r="B46" s="40"/>
      <c r="C46" s="40"/>
      <c r="E46" s="14">
        <v>5</v>
      </c>
      <c r="F46" s="15" t="s">
        <v>12</v>
      </c>
      <c r="G46" s="14" t="s">
        <v>7</v>
      </c>
      <c r="H46" s="14" t="s">
        <v>10</v>
      </c>
      <c r="N46" s="7">
        <f t="shared" si="3"/>
        <v>0</v>
      </c>
    </row>
    <row r="47" spans="1:18" s="7" customFormat="1" ht="12.75" customHeight="1" x14ac:dyDescent="0.2">
      <c r="A47" s="66" t="s">
        <v>39</v>
      </c>
      <c r="B47" s="40"/>
      <c r="C47" s="40"/>
      <c r="E47" s="14">
        <v>5</v>
      </c>
      <c r="F47" s="15" t="s">
        <v>12</v>
      </c>
      <c r="G47" s="14" t="s">
        <v>12</v>
      </c>
      <c r="H47" s="14" t="s">
        <v>8</v>
      </c>
      <c r="J47" s="7">
        <v>6160</v>
      </c>
      <c r="N47" s="7">
        <f t="shared" si="3"/>
        <v>50000</v>
      </c>
      <c r="P47" s="7">
        <v>50000</v>
      </c>
      <c r="R47" s="7">
        <v>50000</v>
      </c>
    </row>
    <row r="48" spans="1:18" s="7" customFormat="1" ht="12.75" hidden="1" customHeight="1" x14ac:dyDescent="0.2">
      <c r="A48" s="66" t="s">
        <v>142</v>
      </c>
      <c r="B48" s="40"/>
      <c r="C48" s="40"/>
      <c r="D48" s="14"/>
      <c r="E48" s="14">
        <v>5</v>
      </c>
      <c r="F48" s="15" t="s">
        <v>12</v>
      </c>
      <c r="G48" s="14" t="s">
        <v>12</v>
      </c>
      <c r="H48" s="14" t="s">
        <v>10</v>
      </c>
      <c r="N48" s="7">
        <f t="shared" si="3"/>
        <v>0</v>
      </c>
    </row>
    <row r="49" spans="1:18" s="7" customFormat="1" ht="12.75" customHeight="1" x14ac:dyDescent="0.2">
      <c r="A49" s="66" t="s">
        <v>40</v>
      </c>
      <c r="B49" s="40"/>
      <c r="C49" s="40"/>
      <c r="D49" s="14"/>
      <c r="E49" s="14">
        <v>5</v>
      </c>
      <c r="F49" s="15" t="s">
        <v>12</v>
      </c>
      <c r="G49" s="14" t="s">
        <v>29</v>
      </c>
      <c r="H49" s="14" t="s">
        <v>8</v>
      </c>
      <c r="J49" s="7">
        <v>6192.56</v>
      </c>
    </row>
    <row r="50" spans="1:18" s="7" customFormat="1" ht="12.75" hidden="1" customHeight="1" x14ac:dyDescent="0.2">
      <c r="A50" s="66" t="s">
        <v>41</v>
      </c>
      <c r="B50" s="40"/>
      <c r="C50" s="40"/>
      <c r="D50" s="14"/>
      <c r="E50" s="14">
        <v>5</v>
      </c>
      <c r="F50" s="15" t="s">
        <v>12</v>
      </c>
      <c r="G50" s="14" t="s">
        <v>29</v>
      </c>
      <c r="H50" s="14" t="s">
        <v>10</v>
      </c>
      <c r="N50" s="7">
        <f t="shared" si="3"/>
        <v>0</v>
      </c>
    </row>
    <row r="51" spans="1:18" s="7" customFormat="1" ht="12.75" customHeight="1" x14ac:dyDescent="0.2">
      <c r="A51" s="66" t="s">
        <v>42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17</v>
      </c>
      <c r="N51" s="7">
        <f t="shared" si="3"/>
        <v>50000</v>
      </c>
      <c r="P51" s="7">
        <v>50000</v>
      </c>
      <c r="R51" s="7">
        <v>50000</v>
      </c>
    </row>
    <row r="52" spans="1:18" s="7" customFormat="1" ht="12.75" hidden="1" customHeight="1" x14ac:dyDescent="0.2">
      <c r="A52" s="66" t="s">
        <v>43</v>
      </c>
      <c r="B52" s="40"/>
      <c r="C52" s="40"/>
      <c r="D52" s="14"/>
      <c r="E52" s="14">
        <v>5</v>
      </c>
      <c r="F52" s="15" t="s">
        <v>12</v>
      </c>
      <c r="G52" s="14" t="s">
        <v>29</v>
      </c>
      <c r="H52" s="14" t="s">
        <v>64</v>
      </c>
      <c r="N52" s="7">
        <f t="shared" si="3"/>
        <v>0</v>
      </c>
    </row>
    <row r="53" spans="1:18" s="7" customFormat="1" ht="12.75" hidden="1" customHeight="1" x14ac:dyDescent="0.2">
      <c r="A53" s="66" t="s">
        <v>88</v>
      </c>
      <c r="B53" s="40"/>
      <c r="C53" s="40"/>
      <c r="E53" s="14">
        <v>5</v>
      </c>
      <c r="F53" s="15" t="s">
        <v>12</v>
      </c>
      <c r="G53" s="14" t="s">
        <v>29</v>
      </c>
      <c r="H53" s="14" t="s">
        <v>60</v>
      </c>
      <c r="N53" s="7">
        <f t="shared" si="3"/>
        <v>0</v>
      </c>
    </row>
    <row r="54" spans="1:18" s="7" customFormat="1" ht="12.75" customHeight="1" x14ac:dyDescent="0.2">
      <c r="A54" s="66" t="s">
        <v>150</v>
      </c>
      <c r="B54" s="40"/>
      <c r="C54" s="40"/>
      <c r="D54" s="14"/>
      <c r="E54" s="14">
        <v>5</v>
      </c>
      <c r="F54" s="15" t="s">
        <v>12</v>
      </c>
      <c r="G54" s="14" t="s">
        <v>29</v>
      </c>
      <c r="H54" s="14" t="s">
        <v>19</v>
      </c>
      <c r="J54" s="19"/>
      <c r="K54" s="19"/>
      <c r="N54" s="7">
        <f t="shared" si="3"/>
        <v>342200</v>
      </c>
      <c r="P54" s="7">
        <v>342200</v>
      </c>
      <c r="R54" s="7">
        <v>256420</v>
      </c>
    </row>
    <row r="55" spans="1:18" s="7" customFormat="1" ht="12.75" customHeight="1" x14ac:dyDescent="0.2">
      <c r="A55" s="66" t="s">
        <v>151</v>
      </c>
      <c r="B55" s="40"/>
      <c r="C55" s="40"/>
      <c r="D55" s="14"/>
      <c r="E55" s="14">
        <v>5</v>
      </c>
      <c r="F55" s="15" t="s">
        <v>12</v>
      </c>
      <c r="G55" s="14" t="s">
        <v>29</v>
      </c>
      <c r="H55" s="14" t="s">
        <v>82</v>
      </c>
      <c r="J55" s="19"/>
      <c r="K55" s="19"/>
      <c r="N55" s="7">
        <f t="shared" si="3"/>
        <v>50000</v>
      </c>
      <c r="P55" s="7">
        <v>50000</v>
      </c>
      <c r="R55" s="7">
        <v>55000</v>
      </c>
    </row>
    <row r="56" spans="1:18" s="7" customFormat="1" ht="12.75" customHeight="1" x14ac:dyDescent="0.2">
      <c r="A56" s="66" t="s">
        <v>44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4" t="s">
        <v>45</v>
      </c>
      <c r="J56" s="19">
        <v>108439.72</v>
      </c>
      <c r="K56" s="19"/>
      <c r="L56" s="7">
        <v>48458.64</v>
      </c>
      <c r="N56" s="7">
        <f t="shared" si="3"/>
        <v>71541.36</v>
      </c>
      <c r="P56" s="7">
        <v>120000</v>
      </c>
      <c r="R56" s="7">
        <v>120000</v>
      </c>
    </row>
    <row r="57" spans="1:18" s="7" customFormat="1" ht="12.75" customHeight="1" x14ac:dyDescent="0.2">
      <c r="A57" s="66" t="s">
        <v>152</v>
      </c>
      <c r="B57" s="40"/>
      <c r="C57" s="40"/>
      <c r="D57" s="14"/>
      <c r="E57" s="14">
        <v>5</v>
      </c>
      <c r="F57" s="15" t="s">
        <v>12</v>
      </c>
      <c r="G57" s="14" t="s">
        <v>29</v>
      </c>
      <c r="H57" s="14" t="s">
        <v>102</v>
      </c>
      <c r="N57" s="7">
        <f t="shared" si="3"/>
        <v>37400</v>
      </c>
      <c r="P57" s="7">
        <v>37400</v>
      </c>
      <c r="R57" s="7">
        <v>37400</v>
      </c>
    </row>
    <row r="58" spans="1:18" s="7" customFormat="1" ht="12.75" hidden="1" customHeight="1" x14ac:dyDescent="0.2">
      <c r="A58" s="66" t="s">
        <v>153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146</v>
      </c>
      <c r="N58" s="7">
        <f t="shared" si="3"/>
        <v>0</v>
      </c>
    </row>
    <row r="59" spans="1:18" s="7" customFormat="1" ht="12.75" hidden="1" customHeight="1" x14ac:dyDescent="0.2">
      <c r="A59" s="66" t="s">
        <v>46</v>
      </c>
      <c r="B59" s="40"/>
      <c r="C59" s="40"/>
      <c r="D59" s="14"/>
      <c r="E59" s="14">
        <v>5</v>
      </c>
      <c r="F59" s="15" t="s">
        <v>12</v>
      </c>
      <c r="G59" s="14" t="s">
        <v>29</v>
      </c>
      <c r="H59" s="14" t="s">
        <v>47</v>
      </c>
      <c r="N59" s="7">
        <f t="shared" si="3"/>
        <v>0</v>
      </c>
    </row>
    <row r="60" spans="1:18" s="7" customFormat="1" ht="12.75" hidden="1" customHeight="1" x14ac:dyDescent="0.2">
      <c r="A60" s="66" t="s">
        <v>154</v>
      </c>
      <c r="B60" s="40"/>
      <c r="C60" s="40"/>
      <c r="E60" s="14">
        <v>5</v>
      </c>
      <c r="F60" s="15" t="s">
        <v>12</v>
      </c>
      <c r="G60" s="14" t="s">
        <v>29</v>
      </c>
      <c r="H60" s="14" t="s">
        <v>15</v>
      </c>
      <c r="N60" s="7">
        <f t="shared" si="3"/>
        <v>0</v>
      </c>
    </row>
    <row r="61" spans="1:18" s="7" customFormat="1" ht="12.75" hidden="1" customHeight="1" x14ac:dyDescent="0.2">
      <c r="A61" s="66" t="s">
        <v>51</v>
      </c>
      <c r="B61" s="40"/>
      <c r="C61" s="40"/>
      <c r="D61" s="14"/>
      <c r="E61" s="14">
        <v>5</v>
      </c>
      <c r="F61" s="15" t="s">
        <v>12</v>
      </c>
      <c r="G61" s="14" t="s">
        <v>29</v>
      </c>
      <c r="H61" s="14" t="s">
        <v>24</v>
      </c>
      <c r="N61" s="7">
        <f t="shared" si="3"/>
        <v>0</v>
      </c>
    </row>
    <row r="62" spans="1:18" s="7" customFormat="1" ht="12.75" customHeight="1" x14ac:dyDescent="0.2">
      <c r="A62" s="66" t="s">
        <v>48</v>
      </c>
      <c r="B62" s="40"/>
      <c r="C62" s="40"/>
      <c r="E62" s="14">
        <v>5</v>
      </c>
      <c r="F62" s="15" t="s">
        <v>12</v>
      </c>
      <c r="G62" s="14" t="s">
        <v>29</v>
      </c>
      <c r="H62" s="16" t="s">
        <v>49</v>
      </c>
      <c r="J62" s="7">
        <v>59000</v>
      </c>
      <c r="N62" s="7">
        <f t="shared" si="3"/>
        <v>250000</v>
      </c>
      <c r="P62" s="7">
        <v>250000</v>
      </c>
      <c r="R62" s="7">
        <v>250000</v>
      </c>
    </row>
    <row r="63" spans="1:18" s="7" customFormat="1" ht="12.75" hidden="1" customHeight="1" x14ac:dyDescent="0.2">
      <c r="A63" s="66" t="s">
        <v>50</v>
      </c>
      <c r="B63" s="40"/>
      <c r="C63" s="40"/>
      <c r="D63" s="14"/>
      <c r="E63" s="14">
        <v>5</v>
      </c>
      <c r="F63" s="15" t="s">
        <v>12</v>
      </c>
      <c r="G63" s="14" t="s">
        <v>34</v>
      </c>
      <c r="H63" s="14" t="s">
        <v>8</v>
      </c>
      <c r="N63" s="7">
        <f t="shared" si="3"/>
        <v>0</v>
      </c>
    </row>
    <row r="64" spans="1:18" s="7" customFormat="1" ht="12.75" hidden="1" customHeight="1" x14ac:dyDescent="0.2">
      <c r="A64" s="66" t="s">
        <v>52</v>
      </c>
      <c r="B64" s="40"/>
      <c r="C64" s="40"/>
      <c r="D64" s="14"/>
      <c r="E64" s="14">
        <v>5</v>
      </c>
      <c r="F64" s="15" t="s">
        <v>12</v>
      </c>
      <c r="G64" s="14" t="s">
        <v>34</v>
      </c>
      <c r="H64" s="14" t="s">
        <v>10</v>
      </c>
      <c r="N64" s="7">
        <f t="shared" si="3"/>
        <v>0</v>
      </c>
    </row>
    <row r="65" spans="1:14" s="7" customFormat="1" ht="12.75" hidden="1" customHeight="1" x14ac:dyDescent="0.2">
      <c r="A65" s="66" t="s">
        <v>48</v>
      </c>
      <c r="B65" s="40"/>
      <c r="C65" s="40"/>
      <c r="D65" s="14"/>
      <c r="E65" s="14">
        <v>5</v>
      </c>
      <c r="F65" s="15" t="s">
        <v>12</v>
      </c>
      <c r="G65" s="14" t="s">
        <v>29</v>
      </c>
      <c r="H65" s="16" t="s">
        <v>49</v>
      </c>
      <c r="N65" s="7">
        <f t="shared" si="3"/>
        <v>0</v>
      </c>
    </row>
    <row r="66" spans="1:14" s="7" customFormat="1" ht="12.75" hidden="1" customHeight="1" x14ac:dyDescent="0.2">
      <c r="A66" s="66" t="s">
        <v>53</v>
      </c>
      <c r="B66" s="40"/>
      <c r="C66" s="40"/>
      <c r="E66" s="14">
        <v>5</v>
      </c>
      <c r="F66" s="15" t="s">
        <v>12</v>
      </c>
      <c r="G66" s="14" t="s">
        <v>54</v>
      </c>
      <c r="H66" s="14" t="s">
        <v>8</v>
      </c>
      <c r="N66" s="7">
        <f t="shared" si="3"/>
        <v>0</v>
      </c>
    </row>
    <row r="67" spans="1:14" s="7" customFormat="1" ht="12.75" hidden="1" customHeight="1" x14ac:dyDescent="0.2">
      <c r="A67" s="66" t="s">
        <v>55</v>
      </c>
      <c r="B67" s="40"/>
      <c r="C67" s="40"/>
      <c r="E67" s="14">
        <v>5</v>
      </c>
      <c r="F67" s="15" t="s">
        <v>12</v>
      </c>
      <c r="G67" s="14" t="s">
        <v>54</v>
      </c>
      <c r="H67" s="14" t="s">
        <v>10</v>
      </c>
      <c r="N67" s="7">
        <f t="shared" si="3"/>
        <v>0</v>
      </c>
    </row>
    <row r="68" spans="1:14" s="7" customFormat="1" ht="12.75" hidden="1" customHeight="1" x14ac:dyDescent="0.2">
      <c r="A68" s="66" t="s">
        <v>56</v>
      </c>
      <c r="B68" s="40"/>
      <c r="C68" s="40"/>
      <c r="E68" s="14">
        <v>5</v>
      </c>
      <c r="F68" s="15" t="s">
        <v>12</v>
      </c>
      <c r="G68" s="14" t="s">
        <v>54</v>
      </c>
      <c r="H68" s="14" t="s">
        <v>15</v>
      </c>
      <c r="N68" s="7">
        <f t="shared" si="3"/>
        <v>0</v>
      </c>
    </row>
    <row r="69" spans="1:14" s="7" customFormat="1" ht="12.75" hidden="1" customHeight="1" x14ac:dyDescent="0.2">
      <c r="A69" s="66" t="s">
        <v>57</v>
      </c>
      <c r="B69" s="40"/>
      <c r="C69" s="40"/>
      <c r="E69" s="14">
        <v>5</v>
      </c>
      <c r="F69" s="15" t="s">
        <v>12</v>
      </c>
      <c r="G69" s="14" t="s">
        <v>54</v>
      </c>
      <c r="H69" s="14" t="s">
        <v>17</v>
      </c>
      <c r="N69" s="7">
        <f t="shared" si="3"/>
        <v>0</v>
      </c>
    </row>
    <row r="70" spans="1:14" s="7" customFormat="1" ht="12.75" hidden="1" customHeight="1" x14ac:dyDescent="0.2">
      <c r="A70" s="66" t="s">
        <v>58</v>
      </c>
      <c r="B70" s="40"/>
      <c r="C70" s="40"/>
      <c r="E70" s="14">
        <v>5</v>
      </c>
      <c r="F70" s="14" t="s">
        <v>12</v>
      </c>
      <c r="G70" s="14" t="s">
        <v>59</v>
      </c>
      <c r="H70" s="14" t="s">
        <v>60</v>
      </c>
      <c r="N70" s="7">
        <f t="shared" si="3"/>
        <v>0</v>
      </c>
    </row>
    <row r="71" spans="1:14" s="7" customFormat="1" ht="12.75" hidden="1" customHeight="1" x14ac:dyDescent="0.2">
      <c r="A71" s="66" t="s">
        <v>66</v>
      </c>
      <c r="B71" s="40"/>
      <c r="C71" s="40"/>
      <c r="E71" s="14">
        <v>5</v>
      </c>
      <c r="F71" s="15" t="s">
        <v>12</v>
      </c>
      <c r="G71" s="14" t="s">
        <v>67</v>
      </c>
      <c r="H71" s="14" t="s">
        <v>8</v>
      </c>
      <c r="N71" s="7">
        <f t="shared" si="3"/>
        <v>0</v>
      </c>
    </row>
    <row r="72" spans="1:14" s="7" customFormat="1" ht="12.75" hidden="1" customHeight="1" x14ac:dyDescent="0.2">
      <c r="A72" s="66" t="s">
        <v>61</v>
      </c>
      <c r="B72" s="40"/>
      <c r="C72" s="40"/>
      <c r="E72" s="14">
        <v>5</v>
      </c>
      <c r="F72" s="15" t="s">
        <v>12</v>
      </c>
      <c r="G72" s="14" t="s">
        <v>59</v>
      </c>
      <c r="H72" s="14" t="s">
        <v>8</v>
      </c>
      <c r="N72" s="7">
        <f t="shared" si="3"/>
        <v>0</v>
      </c>
    </row>
    <row r="73" spans="1:14" s="7" customFormat="1" ht="12.75" hidden="1" customHeight="1" x14ac:dyDescent="0.2">
      <c r="A73" s="66" t="s">
        <v>62</v>
      </c>
      <c r="B73" s="40"/>
      <c r="C73" s="40"/>
      <c r="E73" s="14">
        <v>5</v>
      </c>
      <c r="F73" s="15" t="s">
        <v>12</v>
      </c>
      <c r="G73" s="14" t="s">
        <v>59</v>
      </c>
      <c r="H73" s="14" t="s">
        <v>10</v>
      </c>
      <c r="N73" s="7">
        <f t="shared" si="3"/>
        <v>0</v>
      </c>
    </row>
    <row r="74" spans="1:14" s="7" customFormat="1" ht="12.75" hidden="1" customHeight="1" x14ac:dyDescent="0.2">
      <c r="A74" s="66" t="s">
        <v>63</v>
      </c>
      <c r="B74" s="40"/>
      <c r="C74" s="40"/>
      <c r="E74" s="14">
        <v>5</v>
      </c>
      <c r="F74" s="15" t="s">
        <v>12</v>
      </c>
      <c r="G74" s="14" t="s">
        <v>59</v>
      </c>
      <c r="H74" s="14" t="s">
        <v>64</v>
      </c>
      <c r="N74" s="7">
        <f t="shared" si="3"/>
        <v>0</v>
      </c>
    </row>
    <row r="75" spans="1:14" s="7" customFormat="1" ht="12.75" hidden="1" customHeight="1" x14ac:dyDescent="0.2">
      <c r="A75" s="66" t="s">
        <v>155</v>
      </c>
      <c r="B75" s="40"/>
      <c r="C75" s="40"/>
      <c r="E75" s="14">
        <v>5</v>
      </c>
      <c r="F75" s="15" t="s">
        <v>12</v>
      </c>
      <c r="G75" s="14" t="s">
        <v>59</v>
      </c>
      <c r="H75" s="14" t="s">
        <v>15</v>
      </c>
      <c r="N75" s="7">
        <f t="shared" si="3"/>
        <v>0</v>
      </c>
    </row>
    <row r="76" spans="1:14" s="7" customFormat="1" ht="12.75" hidden="1" customHeight="1" x14ac:dyDescent="0.2">
      <c r="A76" s="66" t="s">
        <v>156</v>
      </c>
      <c r="B76" s="40"/>
      <c r="C76" s="40"/>
      <c r="E76" s="14">
        <v>5</v>
      </c>
      <c r="F76" s="14" t="s">
        <v>12</v>
      </c>
      <c r="G76" s="14" t="s">
        <v>59</v>
      </c>
      <c r="H76" s="14" t="s">
        <v>17</v>
      </c>
      <c r="N76" s="7">
        <f t="shared" si="3"/>
        <v>0</v>
      </c>
    </row>
    <row r="77" spans="1:14" s="7" customFormat="1" ht="12.75" hidden="1" customHeight="1" x14ac:dyDescent="0.2">
      <c r="A77" s="66" t="s">
        <v>63</v>
      </c>
      <c r="B77" s="40"/>
      <c r="C77" s="40"/>
      <c r="E77" s="14">
        <v>5</v>
      </c>
      <c r="F77" s="15" t="s">
        <v>12</v>
      </c>
      <c r="G77" s="14" t="s">
        <v>59</v>
      </c>
      <c r="H77" s="14" t="s">
        <v>64</v>
      </c>
      <c r="N77" s="7">
        <f t="shared" si="3"/>
        <v>0</v>
      </c>
    </row>
    <row r="78" spans="1:14" s="7" customFormat="1" ht="12.75" hidden="1" customHeight="1" x14ac:dyDescent="0.2">
      <c r="A78" s="66" t="s">
        <v>65</v>
      </c>
      <c r="B78" s="40"/>
      <c r="C78" s="40"/>
      <c r="E78" s="14">
        <v>5</v>
      </c>
      <c r="F78" s="15" t="s">
        <v>12</v>
      </c>
      <c r="G78" s="14" t="s">
        <v>59</v>
      </c>
      <c r="H78" s="14" t="s">
        <v>19</v>
      </c>
      <c r="N78" s="7">
        <f t="shared" si="3"/>
        <v>0</v>
      </c>
    </row>
    <row r="79" spans="1:14" s="7" customFormat="1" ht="12.75" hidden="1" customHeight="1" x14ac:dyDescent="0.2">
      <c r="A79" s="66" t="s">
        <v>157</v>
      </c>
      <c r="B79" s="40"/>
      <c r="C79" s="40"/>
      <c r="E79" s="14">
        <v>5</v>
      </c>
      <c r="F79" s="15" t="s">
        <v>12</v>
      </c>
      <c r="G79" s="14" t="s">
        <v>93</v>
      </c>
      <c r="H79" s="14" t="s">
        <v>8</v>
      </c>
      <c r="N79" s="7">
        <f t="shared" si="3"/>
        <v>0</v>
      </c>
    </row>
    <row r="80" spans="1:14" s="7" customFormat="1" ht="12.75" hidden="1" customHeight="1" x14ac:dyDescent="0.2">
      <c r="A80" s="66" t="s">
        <v>66</v>
      </c>
      <c r="B80" s="40"/>
      <c r="C80" s="40"/>
      <c r="E80" s="14">
        <v>5</v>
      </c>
      <c r="F80" s="15" t="s">
        <v>12</v>
      </c>
      <c r="G80" s="14" t="s">
        <v>67</v>
      </c>
      <c r="H80" s="14" t="s">
        <v>8</v>
      </c>
      <c r="N80" s="7">
        <f t="shared" si="3"/>
        <v>0</v>
      </c>
    </row>
    <row r="81" spans="1:14" s="7" customFormat="1" ht="12.75" hidden="1" customHeight="1" x14ac:dyDescent="0.2">
      <c r="A81" s="66" t="s">
        <v>68</v>
      </c>
      <c r="B81" s="40"/>
      <c r="C81" s="40"/>
      <c r="E81" s="14">
        <v>5</v>
      </c>
      <c r="F81" s="15" t="s">
        <v>12</v>
      </c>
      <c r="G81" s="14" t="s">
        <v>67</v>
      </c>
      <c r="H81" s="14" t="s">
        <v>10</v>
      </c>
      <c r="N81" s="7">
        <f t="shared" si="3"/>
        <v>0</v>
      </c>
    </row>
    <row r="82" spans="1:14" s="7" customFormat="1" ht="12.75" hidden="1" customHeight="1" x14ac:dyDescent="0.2">
      <c r="A82" s="66" t="s">
        <v>158</v>
      </c>
      <c r="B82" s="40"/>
      <c r="C82" s="40"/>
      <c r="E82" s="14">
        <v>5</v>
      </c>
      <c r="F82" s="15" t="s">
        <v>12</v>
      </c>
      <c r="G82" s="14" t="s">
        <v>70</v>
      </c>
      <c r="H82" s="14" t="s">
        <v>8</v>
      </c>
      <c r="N82" s="7">
        <f t="shared" si="3"/>
        <v>0</v>
      </c>
    </row>
    <row r="83" spans="1:14" s="7" customFormat="1" ht="12.75" hidden="1" customHeight="1" x14ac:dyDescent="0.2">
      <c r="A83" s="66" t="s">
        <v>159</v>
      </c>
      <c r="B83" s="40"/>
      <c r="C83" s="40"/>
      <c r="E83" s="14">
        <v>5</v>
      </c>
      <c r="F83" s="15" t="s">
        <v>12</v>
      </c>
      <c r="G83" s="14" t="s">
        <v>70</v>
      </c>
      <c r="H83" s="14" t="s">
        <v>10</v>
      </c>
      <c r="N83" s="7">
        <f t="shared" si="3"/>
        <v>0</v>
      </c>
    </row>
    <row r="84" spans="1:14" s="7" customFormat="1" ht="12.75" hidden="1" customHeight="1" x14ac:dyDescent="0.2">
      <c r="A84" s="66" t="s">
        <v>69</v>
      </c>
      <c r="B84" s="40"/>
      <c r="C84" s="40"/>
      <c r="E84" s="14">
        <v>5</v>
      </c>
      <c r="F84" s="15" t="s">
        <v>12</v>
      </c>
      <c r="G84" s="14" t="s">
        <v>70</v>
      </c>
      <c r="H84" s="14" t="s">
        <v>15</v>
      </c>
      <c r="N84" s="7">
        <f t="shared" si="3"/>
        <v>0</v>
      </c>
    </row>
    <row r="85" spans="1:14" s="7" customFormat="1" ht="12.75" hidden="1" customHeight="1" x14ac:dyDescent="0.2">
      <c r="A85" s="66" t="s">
        <v>160</v>
      </c>
      <c r="B85" s="40"/>
      <c r="C85" s="40"/>
      <c r="E85" s="14">
        <v>5</v>
      </c>
      <c r="F85" s="15" t="s">
        <v>12</v>
      </c>
      <c r="G85" s="14" t="s">
        <v>163</v>
      </c>
      <c r="H85" s="14" t="s">
        <v>8</v>
      </c>
      <c r="N85" s="7">
        <f t="shared" si="3"/>
        <v>0</v>
      </c>
    </row>
    <row r="86" spans="1:14" s="7" customFormat="1" ht="12.75" hidden="1" customHeight="1" x14ac:dyDescent="0.2">
      <c r="A86" s="66" t="s">
        <v>161</v>
      </c>
      <c r="B86" s="40"/>
      <c r="C86" s="40"/>
      <c r="E86" s="14">
        <v>5</v>
      </c>
      <c r="F86" s="15" t="s">
        <v>12</v>
      </c>
      <c r="G86" s="14" t="s">
        <v>163</v>
      </c>
      <c r="H86" s="16" t="s">
        <v>49</v>
      </c>
      <c r="N86" s="7">
        <f t="shared" si="3"/>
        <v>0</v>
      </c>
    </row>
    <row r="87" spans="1:14" s="7" customFormat="1" ht="12.75" hidden="1" customHeight="1" x14ac:dyDescent="0.2">
      <c r="A87" s="66" t="s">
        <v>71</v>
      </c>
      <c r="B87" s="40"/>
      <c r="C87" s="40"/>
      <c r="E87" s="14">
        <v>5</v>
      </c>
      <c r="F87" s="15" t="s">
        <v>12</v>
      </c>
      <c r="G87" s="14" t="s">
        <v>163</v>
      </c>
      <c r="H87" s="14" t="s">
        <v>10</v>
      </c>
      <c r="N87" s="7">
        <f t="shared" si="3"/>
        <v>0</v>
      </c>
    </row>
    <row r="88" spans="1:14" s="7" customFormat="1" ht="12.75" hidden="1" customHeight="1" x14ac:dyDescent="0.2">
      <c r="A88" s="66" t="s">
        <v>162</v>
      </c>
      <c r="B88" s="40"/>
      <c r="C88" s="40"/>
      <c r="E88" s="14">
        <v>5</v>
      </c>
      <c r="F88" s="15" t="s">
        <v>12</v>
      </c>
      <c r="G88" s="14" t="s">
        <v>163</v>
      </c>
      <c r="H88" s="14" t="s">
        <v>15</v>
      </c>
      <c r="N88" s="7">
        <f t="shared" si="3"/>
        <v>0</v>
      </c>
    </row>
    <row r="89" spans="1:14" s="7" customFormat="1" ht="12.75" hidden="1" customHeight="1" x14ac:dyDescent="0.2">
      <c r="A89" s="66" t="s">
        <v>72</v>
      </c>
      <c r="B89" s="40"/>
      <c r="C89" s="40"/>
      <c r="E89" s="14">
        <v>5</v>
      </c>
      <c r="F89" s="15" t="s">
        <v>12</v>
      </c>
      <c r="G89" s="14" t="s">
        <v>70</v>
      </c>
      <c r="H89" s="14" t="s">
        <v>49</v>
      </c>
      <c r="N89" s="7">
        <f t="shared" si="3"/>
        <v>0</v>
      </c>
    </row>
    <row r="90" spans="1:14" s="7" customFormat="1" ht="12.75" hidden="1" customHeight="1" x14ac:dyDescent="0.2">
      <c r="A90" s="66" t="s">
        <v>164</v>
      </c>
      <c r="B90" s="40"/>
      <c r="C90" s="40"/>
      <c r="E90" s="14">
        <v>5</v>
      </c>
      <c r="F90" s="15" t="s">
        <v>12</v>
      </c>
      <c r="G90" s="14" t="s">
        <v>74</v>
      </c>
      <c r="H90" s="14" t="s">
        <v>10</v>
      </c>
      <c r="N90" s="7">
        <f t="shared" si="3"/>
        <v>0</v>
      </c>
    </row>
    <row r="91" spans="1:14" s="7" customFormat="1" ht="12.75" hidden="1" customHeight="1" x14ac:dyDescent="0.2">
      <c r="A91" s="66" t="s">
        <v>165</v>
      </c>
      <c r="B91" s="40"/>
      <c r="C91" s="40"/>
      <c r="E91" s="14">
        <v>5</v>
      </c>
      <c r="F91" s="15" t="s">
        <v>12</v>
      </c>
      <c r="G91" s="14" t="s">
        <v>74</v>
      </c>
      <c r="H91" s="14" t="s">
        <v>15</v>
      </c>
      <c r="N91" s="7">
        <f t="shared" si="3"/>
        <v>0</v>
      </c>
    </row>
    <row r="92" spans="1:14" s="7" customFormat="1" ht="12.75" hidden="1" customHeight="1" x14ac:dyDescent="0.2">
      <c r="A92" s="66" t="s">
        <v>166</v>
      </c>
      <c r="B92" s="40"/>
      <c r="C92" s="40"/>
      <c r="E92" s="14">
        <v>5</v>
      </c>
      <c r="F92" s="15" t="s">
        <v>12</v>
      </c>
      <c r="G92" s="14" t="s">
        <v>74</v>
      </c>
      <c r="H92" s="14" t="s">
        <v>17</v>
      </c>
      <c r="N92" s="7">
        <f t="shared" si="3"/>
        <v>0</v>
      </c>
    </row>
    <row r="93" spans="1:14" s="7" customFormat="1" ht="12.75" hidden="1" customHeight="1" x14ac:dyDescent="0.2">
      <c r="A93" s="66" t="s">
        <v>167</v>
      </c>
      <c r="B93" s="40"/>
      <c r="C93" s="40"/>
      <c r="E93" s="14">
        <v>5</v>
      </c>
      <c r="F93" s="15" t="s">
        <v>12</v>
      </c>
      <c r="G93" s="14" t="s">
        <v>74</v>
      </c>
      <c r="H93" s="14" t="s">
        <v>8</v>
      </c>
      <c r="N93" s="7">
        <f t="shared" si="3"/>
        <v>0</v>
      </c>
    </row>
    <row r="94" spans="1:14" s="7" customFormat="1" ht="12.75" hidden="1" customHeight="1" x14ac:dyDescent="0.2">
      <c r="A94" s="66" t="s">
        <v>168</v>
      </c>
      <c r="B94" s="40"/>
      <c r="C94" s="40"/>
      <c r="E94" s="14">
        <v>5</v>
      </c>
      <c r="F94" s="15" t="s">
        <v>12</v>
      </c>
      <c r="G94" s="14" t="s">
        <v>74</v>
      </c>
      <c r="H94" s="14" t="s">
        <v>45</v>
      </c>
      <c r="N94" s="7">
        <f t="shared" si="3"/>
        <v>0</v>
      </c>
    </row>
    <row r="95" spans="1:14" s="7" customFormat="1" ht="12.75" hidden="1" customHeight="1" x14ac:dyDescent="0.2">
      <c r="A95" s="66" t="s">
        <v>75</v>
      </c>
      <c r="B95" s="40"/>
      <c r="C95" s="40"/>
      <c r="E95" s="14">
        <v>5</v>
      </c>
      <c r="F95" s="15" t="s">
        <v>12</v>
      </c>
      <c r="G95" s="14" t="s">
        <v>74</v>
      </c>
      <c r="H95" s="14" t="s">
        <v>19</v>
      </c>
      <c r="N95" s="7">
        <f t="shared" si="3"/>
        <v>0</v>
      </c>
    </row>
    <row r="96" spans="1:14" s="7" customFormat="1" ht="12.75" hidden="1" customHeight="1" x14ac:dyDescent="0.2">
      <c r="A96" s="66" t="s">
        <v>76</v>
      </c>
      <c r="B96" s="40"/>
      <c r="C96" s="40"/>
      <c r="E96" s="14">
        <v>5</v>
      </c>
      <c r="F96" s="15" t="s">
        <v>12</v>
      </c>
      <c r="G96" s="14" t="s">
        <v>74</v>
      </c>
      <c r="H96" s="14" t="s">
        <v>60</v>
      </c>
      <c r="N96" s="7">
        <f t="shared" si="3"/>
        <v>0</v>
      </c>
    </row>
    <row r="97" spans="1:18" s="7" customFormat="1" ht="12.75" hidden="1" customHeight="1" x14ac:dyDescent="0.2">
      <c r="A97" s="66" t="s">
        <v>77</v>
      </c>
      <c r="B97" s="40"/>
      <c r="C97" s="40"/>
      <c r="E97" s="14">
        <v>5</v>
      </c>
      <c r="F97" s="15" t="s">
        <v>12</v>
      </c>
      <c r="G97" s="14" t="s">
        <v>74</v>
      </c>
      <c r="H97" s="14" t="s">
        <v>49</v>
      </c>
      <c r="N97" s="7">
        <f t="shared" si="3"/>
        <v>0</v>
      </c>
    </row>
    <row r="98" spans="1:18" s="7" customFormat="1" ht="12.75" hidden="1" customHeight="1" x14ac:dyDescent="0.2">
      <c r="A98" s="66" t="s">
        <v>165</v>
      </c>
      <c r="B98" s="40"/>
      <c r="C98" s="40"/>
      <c r="E98" s="14">
        <v>5</v>
      </c>
      <c r="F98" s="15" t="s">
        <v>12</v>
      </c>
      <c r="G98" s="14" t="s">
        <v>74</v>
      </c>
      <c r="H98" s="14" t="s">
        <v>15</v>
      </c>
      <c r="N98" s="7">
        <f t="shared" si="3"/>
        <v>0</v>
      </c>
    </row>
    <row r="99" spans="1:18" s="7" customFormat="1" ht="12.75" hidden="1" customHeight="1" x14ac:dyDescent="0.2">
      <c r="A99" s="66" t="s">
        <v>78</v>
      </c>
      <c r="B99" s="40"/>
      <c r="C99" s="40"/>
      <c r="E99" s="14">
        <v>5</v>
      </c>
      <c r="F99" s="15" t="s">
        <v>12</v>
      </c>
      <c r="G99" s="14" t="s">
        <v>79</v>
      </c>
      <c r="H99" s="14" t="s">
        <v>10</v>
      </c>
      <c r="N99" s="7">
        <f t="shared" si="3"/>
        <v>0</v>
      </c>
    </row>
    <row r="100" spans="1:18" s="7" customFormat="1" ht="12.75" hidden="1" customHeight="1" x14ac:dyDescent="0.2">
      <c r="A100" s="66" t="s">
        <v>80</v>
      </c>
      <c r="B100" s="40"/>
      <c r="C100" s="40"/>
      <c r="E100" s="14">
        <v>5</v>
      </c>
      <c r="F100" s="15" t="s">
        <v>12</v>
      </c>
      <c r="G100" s="14" t="s">
        <v>79</v>
      </c>
      <c r="H100" s="14" t="s">
        <v>15</v>
      </c>
      <c r="N100" s="7">
        <f t="shared" si="3"/>
        <v>0</v>
      </c>
    </row>
    <row r="101" spans="1:18" s="7" customFormat="1" ht="12.75" hidden="1" customHeight="1" x14ac:dyDescent="0.2">
      <c r="A101" s="66" t="s">
        <v>169</v>
      </c>
      <c r="B101" s="40"/>
      <c r="C101" s="40"/>
      <c r="E101" s="14">
        <v>5</v>
      </c>
      <c r="F101" s="15" t="s">
        <v>12</v>
      </c>
      <c r="G101" s="14" t="s">
        <v>79</v>
      </c>
      <c r="H101" s="15" t="s">
        <v>60</v>
      </c>
      <c r="N101" s="7">
        <f t="shared" si="3"/>
        <v>0</v>
      </c>
    </row>
    <row r="102" spans="1:18" s="7" customFormat="1" ht="12.75" hidden="1" customHeight="1" x14ac:dyDescent="0.2">
      <c r="A102" s="66" t="s">
        <v>170</v>
      </c>
      <c r="B102" s="40"/>
      <c r="C102" s="40"/>
      <c r="E102" s="14">
        <v>5</v>
      </c>
      <c r="F102" s="15" t="s">
        <v>12</v>
      </c>
      <c r="G102" s="14" t="s">
        <v>79</v>
      </c>
      <c r="H102" s="15" t="s">
        <v>19</v>
      </c>
      <c r="N102" s="7">
        <f t="shared" si="3"/>
        <v>0</v>
      </c>
    </row>
    <row r="103" spans="1:18" s="7" customFormat="1" ht="12.75" hidden="1" customHeight="1" x14ac:dyDescent="0.2">
      <c r="A103" s="66" t="s">
        <v>171</v>
      </c>
      <c r="B103" s="40"/>
      <c r="C103" s="40"/>
      <c r="E103" s="14">
        <v>5</v>
      </c>
      <c r="F103" s="15" t="s">
        <v>12</v>
      </c>
      <c r="G103" s="14" t="s">
        <v>79</v>
      </c>
      <c r="H103" s="15" t="s">
        <v>82</v>
      </c>
      <c r="N103" s="7">
        <f t="shared" si="3"/>
        <v>0</v>
      </c>
    </row>
    <row r="104" spans="1:18" s="7" customFormat="1" ht="12.75" hidden="1" customHeight="1" x14ac:dyDescent="0.2">
      <c r="A104" s="66" t="s">
        <v>81</v>
      </c>
      <c r="B104" s="40"/>
      <c r="C104" s="40"/>
      <c r="E104" s="14">
        <v>5</v>
      </c>
      <c r="F104" s="15" t="s">
        <v>12</v>
      </c>
      <c r="G104" s="14" t="s">
        <v>59</v>
      </c>
      <c r="H104" s="15" t="s">
        <v>82</v>
      </c>
      <c r="N104" s="7">
        <f t="shared" si="3"/>
        <v>0</v>
      </c>
    </row>
    <row r="105" spans="1:18" s="7" customFormat="1" ht="12.75" hidden="1" customHeight="1" x14ac:dyDescent="0.2">
      <c r="A105" s="66" t="s">
        <v>83</v>
      </c>
      <c r="B105" s="40"/>
      <c r="C105" s="40"/>
      <c r="E105" s="14">
        <v>5</v>
      </c>
      <c r="F105" s="15" t="s">
        <v>12</v>
      </c>
      <c r="G105" s="14" t="s">
        <v>84</v>
      </c>
      <c r="H105" s="15" t="s">
        <v>8</v>
      </c>
      <c r="N105" s="7">
        <f t="shared" si="3"/>
        <v>0</v>
      </c>
    </row>
    <row r="106" spans="1:18" s="7" customFormat="1" ht="12.75" hidden="1" customHeight="1" x14ac:dyDescent="0.2">
      <c r="A106" s="66" t="s">
        <v>85</v>
      </c>
      <c r="B106" s="40"/>
      <c r="C106" s="40"/>
      <c r="E106" s="14">
        <v>5</v>
      </c>
      <c r="F106" s="15" t="s">
        <v>12</v>
      </c>
      <c r="G106" s="14" t="s">
        <v>84</v>
      </c>
      <c r="H106" s="15" t="s">
        <v>10</v>
      </c>
      <c r="N106" s="7">
        <f t="shared" si="3"/>
        <v>0</v>
      </c>
    </row>
    <row r="107" spans="1:18" s="7" customFormat="1" ht="12.75" hidden="1" customHeight="1" x14ac:dyDescent="0.2">
      <c r="A107" s="66" t="s">
        <v>86</v>
      </c>
      <c r="B107" s="40"/>
      <c r="C107" s="40"/>
      <c r="E107" s="14">
        <v>5</v>
      </c>
      <c r="F107" s="15" t="s">
        <v>12</v>
      </c>
      <c r="G107" s="14" t="s">
        <v>84</v>
      </c>
      <c r="H107" s="15" t="s">
        <v>15</v>
      </c>
      <c r="N107" s="7">
        <f t="shared" si="3"/>
        <v>0</v>
      </c>
    </row>
    <row r="108" spans="1:18" s="7" customFormat="1" ht="12.75" hidden="1" customHeight="1" x14ac:dyDescent="0.2">
      <c r="A108" s="66" t="s">
        <v>172</v>
      </c>
      <c r="B108" s="40"/>
      <c r="C108" s="40"/>
      <c r="E108" s="14">
        <v>5</v>
      </c>
      <c r="F108" s="15" t="s">
        <v>12</v>
      </c>
      <c r="G108" s="14" t="s">
        <v>174</v>
      </c>
      <c r="H108" s="15" t="s">
        <v>8</v>
      </c>
      <c r="N108" s="7">
        <f t="shared" ref="N108:N111" si="4">P108-L108</f>
        <v>0</v>
      </c>
    </row>
    <row r="109" spans="1:18" s="7" customFormat="1" ht="12.75" hidden="1" customHeight="1" x14ac:dyDescent="0.2">
      <c r="A109" s="66" t="s">
        <v>173</v>
      </c>
      <c r="B109" s="40"/>
      <c r="C109" s="40"/>
      <c r="E109" s="14">
        <v>5</v>
      </c>
      <c r="F109" s="15" t="s">
        <v>12</v>
      </c>
      <c r="G109" s="14" t="s">
        <v>174</v>
      </c>
      <c r="H109" s="15" t="s">
        <v>10</v>
      </c>
      <c r="N109" s="7">
        <f t="shared" si="4"/>
        <v>0</v>
      </c>
    </row>
    <row r="110" spans="1:18" s="7" customFormat="1" ht="12.75" hidden="1" customHeight="1" x14ac:dyDescent="0.2">
      <c r="A110" s="66" t="s">
        <v>87</v>
      </c>
      <c r="B110" s="40"/>
      <c r="C110" s="40"/>
      <c r="E110" s="14">
        <v>5</v>
      </c>
      <c r="F110" s="15" t="s">
        <v>12</v>
      </c>
      <c r="G110" s="14" t="s">
        <v>174</v>
      </c>
      <c r="H110" s="15" t="s">
        <v>15</v>
      </c>
      <c r="N110" s="7">
        <f t="shared" si="4"/>
        <v>0</v>
      </c>
    </row>
    <row r="111" spans="1:18" s="7" customFormat="1" ht="12.75" customHeight="1" x14ac:dyDescent="0.2">
      <c r="A111" s="66" t="s">
        <v>294</v>
      </c>
      <c r="B111" s="40"/>
      <c r="C111" s="40"/>
      <c r="E111" s="14">
        <v>5</v>
      </c>
      <c r="F111" s="15" t="s">
        <v>12</v>
      </c>
      <c r="G111" s="83">
        <v>99</v>
      </c>
      <c r="H111" s="89">
        <v>990</v>
      </c>
      <c r="N111" s="7">
        <f t="shared" si="4"/>
        <v>25000</v>
      </c>
      <c r="P111" s="7">
        <v>25000</v>
      </c>
      <c r="R111" s="7">
        <v>145000</v>
      </c>
    </row>
    <row r="112" spans="1:18" s="7" customFormat="1" ht="18.95" customHeight="1" x14ac:dyDescent="0.2">
      <c r="A112" s="129" t="s">
        <v>191</v>
      </c>
      <c r="B112" s="129"/>
      <c r="C112" s="129"/>
      <c r="J112" s="22">
        <f>SUM(J45:J111)</f>
        <v>366425.28</v>
      </c>
      <c r="K112" s="18"/>
      <c r="L112" s="22">
        <f>SUM(L45:L111)</f>
        <v>107064.64</v>
      </c>
      <c r="N112" s="22">
        <f>SUM(N45:N111)</f>
        <v>1086335.3599999999</v>
      </c>
      <c r="P112" s="22">
        <f>SUM(P45:P111)</f>
        <v>1193400</v>
      </c>
      <c r="R112" s="22">
        <f>SUM(R45:R111)</f>
        <v>1232620</v>
      </c>
    </row>
    <row r="113" spans="1:18" s="7" customFormat="1" ht="6" hidden="1" customHeight="1" x14ac:dyDescent="0.2">
      <c r="A113" s="20"/>
      <c r="B113" s="20"/>
      <c r="C113" s="20"/>
      <c r="J113" s="18"/>
      <c r="K113" s="18"/>
    </row>
    <row r="114" spans="1:18" s="7" customFormat="1" ht="12" hidden="1" customHeight="1" x14ac:dyDescent="0.2">
      <c r="A114" s="69" t="s">
        <v>189</v>
      </c>
    </row>
    <row r="115" spans="1:18" s="7" customFormat="1" ht="12" hidden="1" customHeight="1" x14ac:dyDescent="0.2">
      <c r="A115" s="66" t="s">
        <v>109</v>
      </c>
      <c r="E115" s="14">
        <v>5</v>
      </c>
      <c r="F115" s="15" t="s">
        <v>29</v>
      </c>
      <c r="G115" s="14" t="s">
        <v>7</v>
      </c>
      <c r="H115" s="14" t="s">
        <v>17</v>
      </c>
    </row>
    <row r="116" spans="1:18" s="7" customFormat="1" ht="12" hidden="1" customHeight="1" x14ac:dyDescent="0.2">
      <c r="A116" s="66" t="s">
        <v>180</v>
      </c>
      <c r="E116" s="14">
        <v>5</v>
      </c>
      <c r="F116" s="15" t="s">
        <v>29</v>
      </c>
      <c r="G116" s="14" t="s">
        <v>7</v>
      </c>
      <c r="H116" s="14" t="s">
        <v>64</v>
      </c>
    </row>
    <row r="117" spans="1:18" s="7" customFormat="1" ht="12" hidden="1" customHeight="1" x14ac:dyDescent="0.2">
      <c r="A117" s="66" t="s">
        <v>181</v>
      </c>
      <c r="E117" s="14">
        <v>5</v>
      </c>
      <c r="F117" s="15" t="s">
        <v>29</v>
      </c>
      <c r="G117" s="14" t="s">
        <v>7</v>
      </c>
      <c r="H117" s="16" t="s">
        <v>49</v>
      </c>
    </row>
    <row r="118" spans="1:18" s="7" customFormat="1" ht="12" hidden="1" customHeight="1" x14ac:dyDescent="0.2">
      <c r="A118" s="66" t="s">
        <v>181</v>
      </c>
      <c r="E118" s="14">
        <v>5</v>
      </c>
      <c r="F118" s="15" t="s">
        <v>29</v>
      </c>
      <c r="G118" s="14" t="s">
        <v>7</v>
      </c>
      <c r="H118" s="16" t="s">
        <v>49</v>
      </c>
    </row>
    <row r="119" spans="1:18" s="7" customFormat="1" ht="12" hidden="1" customHeight="1" x14ac:dyDescent="0.2">
      <c r="A119" s="66" t="s">
        <v>182</v>
      </c>
      <c r="E119" s="14">
        <v>5</v>
      </c>
      <c r="F119" s="15" t="s">
        <v>29</v>
      </c>
      <c r="G119" s="14" t="s">
        <v>7</v>
      </c>
      <c r="H119" s="14" t="s">
        <v>10</v>
      </c>
    </row>
    <row r="120" spans="1:18" s="7" customFormat="1" ht="12" hidden="1" customHeight="1" x14ac:dyDescent="0.2">
      <c r="A120" s="66" t="s">
        <v>181</v>
      </c>
      <c r="E120" s="14">
        <v>5</v>
      </c>
      <c r="F120" s="15" t="s">
        <v>29</v>
      </c>
      <c r="G120" s="14" t="s">
        <v>7</v>
      </c>
      <c r="H120" s="16" t="s">
        <v>49</v>
      </c>
    </row>
    <row r="121" spans="1:18" s="7" customFormat="1" ht="12" hidden="1" customHeight="1" x14ac:dyDescent="0.2">
      <c r="A121" s="66" t="s">
        <v>183</v>
      </c>
      <c r="E121" s="14">
        <v>5</v>
      </c>
      <c r="F121" s="15" t="s">
        <v>29</v>
      </c>
      <c r="G121" s="14" t="s">
        <v>7</v>
      </c>
      <c r="H121" s="14" t="s">
        <v>8</v>
      </c>
    </row>
    <row r="122" spans="1:18" s="7" customFormat="1" ht="12" hidden="1" customHeight="1" x14ac:dyDescent="0.2">
      <c r="A122" s="66" t="s">
        <v>184</v>
      </c>
      <c r="E122" s="14">
        <v>5</v>
      </c>
      <c r="F122" s="15" t="s">
        <v>29</v>
      </c>
      <c r="G122" s="14" t="s">
        <v>7</v>
      </c>
      <c r="H122" s="14" t="s">
        <v>15</v>
      </c>
    </row>
    <row r="123" spans="1:18" s="7" customFormat="1" ht="18.95" hidden="1" customHeight="1" x14ac:dyDescent="0.2">
      <c r="A123" s="63" t="s">
        <v>185</v>
      </c>
      <c r="J123" s="64">
        <f>SUM(J115:J122)</f>
        <v>0</v>
      </c>
      <c r="K123" s="27"/>
      <c r="L123" s="64">
        <f>SUM(L115:L122)</f>
        <v>0</v>
      </c>
      <c r="M123" s="27"/>
      <c r="N123" s="64">
        <f>SUM(N115:N122)</f>
        <v>0</v>
      </c>
      <c r="O123" s="27"/>
      <c r="P123" s="64">
        <f>SUM(P115:P122)</f>
        <v>0</v>
      </c>
      <c r="Q123" s="27"/>
      <c r="R123" s="64">
        <f>SUM(R115:R122)</f>
        <v>0</v>
      </c>
    </row>
    <row r="124" spans="1:18" s="7" customFormat="1" ht="6" customHeight="1" x14ac:dyDescent="0.2"/>
    <row r="125" spans="1:18" s="7" customFormat="1" ht="12" customHeight="1" x14ac:dyDescent="0.2">
      <c r="A125" s="68" t="s">
        <v>190</v>
      </c>
      <c r="B125" s="11"/>
      <c r="C125" s="11"/>
    </row>
    <row r="126" spans="1:18" s="7" customFormat="1" ht="12.75" hidden="1" customHeight="1" x14ac:dyDescent="0.2">
      <c r="A126" s="11" t="s">
        <v>89</v>
      </c>
      <c r="B126" s="24"/>
      <c r="C126" s="24"/>
    </row>
    <row r="127" spans="1:18" s="7" customFormat="1" ht="12.75" hidden="1" customHeight="1" x14ac:dyDescent="0.2">
      <c r="A127" s="70" t="s">
        <v>90</v>
      </c>
      <c r="B127" s="9"/>
      <c r="C127" s="9"/>
      <c r="E127" s="14">
        <v>1</v>
      </c>
      <c r="F127" s="15" t="s">
        <v>12</v>
      </c>
      <c r="G127" s="14" t="s">
        <v>54</v>
      </c>
      <c r="H127" s="16" t="s">
        <v>10</v>
      </c>
    </row>
    <row r="128" spans="1:18" s="7" customFormat="1" ht="12.75" customHeight="1" x14ac:dyDescent="0.2">
      <c r="A128" s="71" t="s">
        <v>91</v>
      </c>
      <c r="B128" s="25"/>
      <c r="C128" s="25"/>
    </row>
    <row r="129" spans="1:8" s="7" customFormat="1" ht="12.75" hidden="1" customHeight="1" x14ac:dyDescent="0.2">
      <c r="A129" s="66" t="s">
        <v>92</v>
      </c>
      <c r="B129" s="40"/>
      <c r="C129" s="40"/>
      <c r="E129" s="14">
        <v>1</v>
      </c>
      <c r="F129" s="15" t="s">
        <v>93</v>
      </c>
      <c r="G129" s="14" t="s">
        <v>7</v>
      </c>
      <c r="H129" s="14" t="s">
        <v>8</v>
      </c>
    </row>
    <row r="130" spans="1:8" s="7" customFormat="1" ht="12.75" hidden="1" customHeight="1" x14ac:dyDescent="0.2">
      <c r="A130" s="66" t="s">
        <v>94</v>
      </c>
      <c r="B130" s="40"/>
      <c r="C130" s="40"/>
      <c r="E130" s="14">
        <v>1</v>
      </c>
      <c r="F130" s="15" t="s">
        <v>93</v>
      </c>
      <c r="G130" s="14" t="s">
        <v>34</v>
      </c>
      <c r="H130" s="14" t="s">
        <v>8</v>
      </c>
    </row>
    <row r="131" spans="1:8" s="7" customFormat="1" ht="12.75" hidden="1" customHeight="1" x14ac:dyDescent="0.2">
      <c r="A131" s="66" t="s">
        <v>95</v>
      </c>
      <c r="B131" s="42"/>
      <c r="C131" s="42"/>
      <c r="E131" s="14">
        <v>1</v>
      </c>
      <c r="F131" s="15" t="s">
        <v>93</v>
      </c>
      <c r="G131" s="14" t="s">
        <v>34</v>
      </c>
      <c r="H131" s="14" t="s">
        <v>49</v>
      </c>
    </row>
    <row r="132" spans="1:8" s="7" customFormat="1" ht="12.75" hidden="1" customHeight="1" x14ac:dyDescent="0.2">
      <c r="A132" s="66" t="s">
        <v>96</v>
      </c>
      <c r="B132" s="42"/>
      <c r="C132" s="42"/>
      <c r="D132" s="15"/>
      <c r="E132" s="14">
        <v>1</v>
      </c>
      <c r="F132" s="15" t="s">
        <v>93</v>
      </c>
      <c r="G132" s="14" t="s">
        <v>54</v>
      </c>
      <c r="H132" s="14" t="s">
        <v>10</v>
      </c>
    </row>
    <row r="133" spans="1:8" s="7" customFormat="1" ht="12.75" hidden="1" customHeight="1" x14ac:dyDescent="0.2">
      <c r="A133" s="66" t="s">
        <v>97</v>
      </c>
      <c r="B133" s="40"/>
      <c r="C133" s="40"/>
      <c r="E133" s="14">
        <v>1</v>
      </c>
      <c r="F133" s="15" t="s">
        <v>93</v>
      </c>
      <c r="G133" s="14" t="s">
        <v>93</v>
      </c>
      <c r="H133" s="14" t="s">
        <v>8</v>
      </c>
    </row>
    <row r="134" spans="1:8" s="7" customFormat="1" ht="12.75" hidden="1" customHeight="1" x14ac:dyDescent="0.2">
      <c r="A134" s="66" t="s">
        <v>98</v>
      </c>
      <c r="B134" s="42"/>
      <c r="C134" s="42"/>
      <c r="E134" s="14">
        <v>1</v>
      </c>
      <c r="F134" s="15" t="s">
        <v>93</v>
      </c>
      <c r="G134" s="14" t="s">
        <v>54</v>
      </c>
      <c r="H134" s="14" t="s">
        <v>15</v>
      </c>
    </row>
    <row r="135" spans="1:8" s="7" customFormat="1" ht="12.75" hidden="1" customHeight="1" x14ac:dyDescent="0.2">
      <c r="A135" s="66" t="s">
        <v>99</v>
      </c>
      <c r="B135" s="42"/>
      <c r="C135" s="42"/>
      <c r="D135" s="15"/>
      <c r="E135" s="14">
        <v>1</v>
      </c>
      <c r="F135" s="15" t="s">
        <v>93</v>
      </c>
      <c r="G135" s="14" t="s">
        <v>93</v>
      </c>
      <c r="H135" s="14" t="s">
        <v>10</v>
      </c>
    </row>
    <row r="136" spans="1:8" s="7" customFormat="1" ht="12.75" hidden="1" customHeight="1" x14ac:dyDescent="0.2">
      <c r="A136" s="66" t="s">
        <v>100</v>
      </c>
      <c r="B136" s="40"/>
      <c r="C136" s="40"/>
      <c r="E136" s="14">
        <v>1</v>
      </c>
      <c r="F136" s="15" t="s">
        <v>93</v>
      </c>
      <c r="G136" s="14" t="s">
        <v>54</v>
      </c>
      <c r="H136" s="14" t="s">
        <v>19</v>
      </c>
    </row>
    <row r="137" spans="1:8" s="7" customFormat="1" ht="12.75" hidden="1" customHeight="1" x14ac:dyDescent="0.2">
      <c r="A137" s="66" t="s">
        <v>175</v>
      </c>
      <c r="B137" s="40"/>
      <c r="C137" s="40"/>
      <c r="E137" s="14">
        <v>1</v>
      </c>
      <c r="F137" s="15" t="s">
        <v>93</v>
      </c>
      <c r="G137" s="14" t="s">
        <v>54</v>
      </c>
      <c r="H137" s="14" t="s">
        <v>82</v>
      </c>
    </row>
    <row r="138" spans="1:8" s="7" customFormat="1" ht="12.75" hidden="1" customHeight="1" x14ac:dyDescent="0.2">
      <c r="A138" s="66" t="s">
        <v>176</v>
      </c>
      <c r="B138" s="40"/>
      <c r="C138" s="40"/>
      <c r="E138" s="14">
        <v>1</v>
      </c>
      <c r="F138" s="15" t="s">
        <v>93</v>
      </c>
      <c r="G138" s="14" t="s">
        <v>54</v>
      </c>
      <c r="H138" s="14" t="s">
        <v>45</v>
      </c>
    </row>
    <row r="139" spans="1:8" s="7" customFormat="1" ht="12.75" hidden="1" customHeight="1" x14ac:dyDescent="0.2">
      <c r="A139" s="66" t="s">
        <v>177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146</v>
      </c>
    </row>
    <row r="140" spans="1:8" s="7" customFormat="1" ht="12.75" hidden="1" customHeight="1" x14ac:dyDescent="0.2">
      <c r="A140" s="66" t="s">
        <v>101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102</v>
      </c>
    </row>
    <row r="141" spans="1:8" s="7" customFormat="1" ht="12.75" hidden="1" customHeight="1" x14ac:dyDescent="0.2">
      <c r="A141" s="66" t="s">
        <v>103</v>
      </c>
      <c r="B141" s="40"/>
      <c r="C141" s="40"/>
      <c r="E141" s="14">
        <v>1</v>
      </c>
      <c r="F141" s="15" t="s">
        <v>93</v>
      </c>
      <c r="G141" s="14" t="s">
        <v>54</v>
      </c>
      <c r="H141" s="14" t="s">
        <v>24</v>
      </c>
    </row>
    <row r="142" spans="1:8" s="7" customFormat="1" ht="12.75" hidden="1" customHeight="1" x14ac:dyDescent="0.2">
      <c r="A142" s="66" t="s">
        <v>104</v>
      </c>
      <c r="B142" s="40"/>
      <c r="C142" s="40"/>
      <c r="E142" s="14">
        <v>1</v>
      </c>
      <c r="F142" s="15" t="s">
        <v>93</v>
      </c>
      <c r="G142" s="14" t="s">
        <v>54</v>
      </c>
      <c r="H142" s="14" t="s">
        <v>28</v>
      </c>
    </row>
    <row r="143" spans="1:8" s="7" customFormat="1" ht="12.75" hidden="1" customHeight="1" x14ac:dyDescent="0.2">
      <c r="A143" s="66" t="s">
        <v>105</v>
      </c>
      <c r="B143" s="40"/>
      <c r="C143" s="40"/>
      <c r="D143" s="15"/>
      <c r="E143" s="14">
        <v>1</v>
      </c>
      <c r="F143" s="15" t="s">
        <v>93</v>
      </c>
      <c r="G143" s="14" t="s">
        <v>54</v>
      </c>
      <c r="H143" s="16" t="s">
        <v>49</v>
      </c>
    </row>
    <row r="144" spans="1:8" s="7" customFormat="1" ht="12.75" hidden="1" customHeight="1" x14ac:dyDescent="0.2">
      <c r="A144" s="66" t="s">
        <v>106</v>
      </c>
      <c r="B144" s="40"/>
      <c r="C144" s="40"/>
      <c r="D144" s="15"/>
      <c r="E144" s="14">
        <v>1</v>
      </c>
      <c r="F144" s="15" t="s">
        <v>93</v>
      </c>
      <c r="G144" s="14" t="s">
        <v>67</v>
      </c>
      <c r="H144" s="14" t="s">
        <v>8</v>
      </c>
    </row>
    <row r="145" spans="1:18" s="7" customFormat="1" ht="12.75" hidden="1" customHeight="1" x14ac:dyDescent="0.2">
      <c r="A145" s="66" t="s">
        <v>107</v>
      </c>
      <c r="B145" s="40"/>
      <c r="C145" s="40"/>
      <c r="D145" s="15"/>
      <c r="E145" s="14">
        <v>1</v>
      </c>
      <c r="F145" s="15" t="s">
        <v>93</v>
      </c>
      <c r="G145" s="14" t="s">
        <v>59</v>
      </c>
      <c r="H145" s="16" t="s">
        <v>49</v>
      </c>
    </row>
    <row r="146" spans="1:18" s="7" customFormat="1" ht="12.75" hidden="1" customHeight="1" x14ac:dyDescent="0.2">
      <c r="A146" s="66" t="s">
        <v>178</v>
      </c>
      <c r="B146" s="40"/>
      <c r="C146" s="40"/>
      <c r="D146" s="15"/>
      <c r="E146" s="14">
        <v>1</v>
      </c>
      <c r="F146" s="15" t="s">
        <v>93</v>
      </c>
      <c r="G146" s="14" t="s">
        <v>29</v>
      </c>
      <c r="H146" s="14" t="s">
        <v>8</v>
      </c>
    </row>
    <row r="147" spans="1:18" s="7" customFormat="1" ht="12.75" hidden="1" customHeight="1" x14ac:dyDescent="0.2">
      <c r="A147" s="66" t="s">
        <v>179</v>
      </c>
      <c r="B147" s="40"/>
      <c r="C147" s="40"/>
      <c r="D147" s="15"/>
      <c r="E147" s="14">
        <v>1</v>
      </c>
      <c r="F147" s="15" t="s">
        <v>93</v>
      </c>
      <c r="G147" s="14" t="s">
        <v>29</v>
      </c>
      <c r="H147" s="14" t="s">
        <v>45</v>
      </c>
    </row>
    <row r="148" spans="1:18" s="27" customFormat="1" ht="18.95" customHeight="1" x14ac:dyDescent="0.2">
      <c r="A148" s="63" t="s">
        <v>108</v>
      </c>
      <c r="B148" s="26"/>
      <c r="C148" s="26"/>
      <c r="J148" s="21">
        <f>SUM(J129:J147)</f>
        <v>0</v>
      </c>
      <c r="K148" s="23"/>
      <c r="L148" s="21">
        <f>SUM(L129:L143)</f>
        <v>0</v>
      </c>
      <c r="N148" s="21">
        <f>SUM(N129:N143)</f>
        <v>0</v>
      </c>
      <c r="P148" s="21">
        <f>SUM(P129:P143)</f>
        <v>0</v>
      </c>
      <c r="R148" s="21">
        <f>SUM(R129:R143)</f>
        <v>0</v>
      </c>
    </row>
    <row r="149" spans="1:18" s="7" customFormat="1" ht="6" customHeight="1" x14ac:dyDescent="0.2"/>
    <row r="150" spans="1:18" s="7" customFormat="1" ht="20.100000000000001" customHeight="1" thickBot="1" x14ac:dyDescent="0.25">
      <c r="A150" s="11" t="s">
        <v>110</v>
      </c>
      <c r="B150" s="28"/>
      <c r="C150" s="28"/>
      <c r="J150" s="29">
        <f>J42+J112+J123+J148</f>
        <v>10270560.379999997</v>
      </c>
      <c r="K150" s="23"/>
      <c r="L150" s="29">
        <f>L42+L112+L123+L148</f>
        <v>4855248.7399999993</v>
      </c>
      <c r="N150" s="29">
        <f>N42+N112+N123+N148</f>
        <v>8800527.5099999998</v>
      </c>
      <c r="P150" s="29">
        <f>P42+P112+P123+P148</f>
        <v>13655776.250000002</v>
      </c>
      <c r="R150" s="29">
        <f>R42+R112+R123+R148</f>
        <v>14650701.700000001</v>
      </c>
    </row>
    <row r="151" spans="1:18" s="7" customFormat="1" ht="13.5" thickTop="1" x14ac:dyDescent="0.2">
      <c r="A151" s="31"/>
      <c r="B151" s="31"/>
      <c r="C151" s="31"/>
      <c r="D151" s="34"/>
      <c r="E151" s="31"/>
      <c r="F151" s="31"/>
      <c r="H151" s="35"/>
      <c r="I151" s="35"/>
      <c r="J151" s="35"/>
      <c r="K151" s="35"/>
      <c r="L151" s="35"/>
      <c r="M151" s="35"/>
    </row>
    <row r="152" spans="1:18" s="7" customFormat="1" x14ac:dyDescent="0.2"/>
    <row r="153" spans="1:18" s="7" customFormat="1" x14ac:dyDescent="0.2"/>
    <row r="154" spans="1:18" x14ac:dyDescent="0.2">
      <c r="A154" s="77" t="s">
        <v>133</v>
      </c>
      <c r="D154" s="33"/>
      <c r="E154" s="32"/>
      <c r="G154" s="31"/>
      <c r="I154" s="31"/>
      <c r="J154" s="138" t="s">
        <v>320</v>
      </c>
      <c r="K154" s="138"/>
      <c r="L154" s="138"/>
      <c r="M154" s="47"/>
      <c r="N154" s="49"/>
      <c r="O154" s="49"/>
      <c r="P154" s="48" t="s">
        <v>135</v>
      </c>
    </row>
    <row r="155" spans="1:18" x14ac:dyDescent="0.2">
      <c r="A155" s="77"/>
      <c r="D155" s="33"/>
      <c r="E155" s="32"/>
      <c r="G155" s="31"/>
      <c r="I155" s="31"/>
      <c r="J155" s="113"/>
      <c r="K155" s="113"/>
      <c r="L155" s="113"/>
      <c r="M155" s="47"/>
      <c r="N155" s="49"/>
      <c r="O155" s="49"/>
      <c r="P155" s="48"/>
    </row>
    <row r="156" spans="1:18" x14ac:dyDescent="0.2">
      <c r="A156" s="50"/>
      <c r="D156" s="33"/>
      <c r="E156" s="51"/>
      <c r="G156" s="31"/>
      <c r="I156" s="31"/>
      <c r="J156" s="30"/>
      <c r="M156" s="30"/>
      <c r="N156" s="36"/>
      <c r="O156" s="36"/>
      <c r="P156" s="51"/>
    </row>
    <row r="157" spans="1:18" x14ac:dyDescent="0.2">
      <c r="A157" s="52"/>
      <c r="D157" s="31"/>
      <c r="E157" s="53"/>
      <c r="G157" s="31"/>
      <c r="I157" s="31"/>
      <c r="J157" s="31"/>
      <c r="M157" s="31"/>
      <c r="P157" s="53"/>
    </row>
    <row r="158" spans="1:18" x14ac:dyDescent="0.2">
      <c r="A158" s="78" t="s">
        <v>231</v>
      </c>
      <c r="D158" s="55"/>
      <c r="E158" s="56"/>
      <c r="G158" s="31"/>
      <c r="I158" s="31"/>
      <c r="J158" s="139" t="s">
        <v>319</v>
      </c>
      <c r="K158" s="139"/>
      <c r="L158" s="139"/>
      <c r="M158" s="57"/>
      <c r="N158" s="59"/>
      <c r="O158" s="59"/>
      <c r="P158" s="58" t="s">
        <v>137</v>
      </c>
    </row>
    <row r="159" spans="1:18" x14ac:dyDescent="0.2">
      <c r="A159" s="75" t="s">
        <v>237</v>
      </c>
      <c r="D159" s="31"/>
      <c r="E159" s="32"/>
      <c r="G159" s="31"/>
      <c r="I159" s="31"/>
      <c r="J159" s="138" t="s">
        <v>305</v>
      </c>
      <c r="K159" s="138"/>
      <c r="L159" s="138"/>
      <c r="M159" s="33"/>
      <c r="N159" s="35"/>
      <c r="O159" s="35"/>
      <c r="P159" s="60" t="s">
        <v>139</v>
      </c>
    </row>
  </sheetData>
  <mergeCells count="12">
    <mergeCell ref="J154:L154"/>
    <mergeCell ref="J158:L158"/>
    <mergeCell ref="J159:L159"/>
    <mergeCell ref="A13:C13"/>
    <mergeCell ref="E13:H13"/>
    <mergeCell ref="A112:C112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2" verticalDpi="300" r:id="rId1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  <rowBreaks count="1" manualBreakCount="1">
    <brk id="56" max="1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S161"/>
  <sheetViews>
    <sheetView view="pageBreakPreview" zoomScaleSheetLayoutView="100" workbookViewId="0">
      <pane xSplit="1" ySplit="14" topLeftCell="B130" activePane="bottomRight" state="frozen"/>
      <selection pane="topRight" activeCell="D1" sqref="D1"/>
      <selection pane="bottomLeft" activeCell="A16" sqref="A16"/>
      <selection pane="bottomRight" activeCell="J36" sqref="J36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4.886718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130" t="s">
        <v>111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19" ht="15.75" customHeight="1" x14ac:dyDescent="0.2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238</v>
      </c>
      <c r="H4" s="3"/>
      <c r="I4" s="3"/>
      <c r="R4" s="79">
        <v>8751</v>
      </c>
    </row>
    <row r="5" spans="1:19" ht="15" customHeight="1" x14ac:dyDescent="0.2">
      <c r="A5" s="5" t="s">
        <v>119</v>
      </c>
      <c r="B5" s="2" t="s">
        <v>113</v>
      </c>
      <c r="C5" s="5" t="s">
        <v>233</v>
      </c>
    </row>
    <row r="6" spans="1:19" ht="15" customHeight="1" x14ac:dyDescent="0.2">
      <c r="A6" s="5" t="s">
        <v>120</v>
      </c>
      <c r="B6" s="2" t="s">
        <v>113</v>
      </c>
      <c r="C6" s="5" t="s">
        <v>239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134" t="s">
        <v>122</v>
      </c>
      <c r="M9" s="134"/>
      <c r="N9" s="134"/>
      <c r="O9" s="134"/>
      <c r="P9" s="134"/>
      <c r="Q9" s="65"/>
    </row>
    <row r="10" spans="1:19" ht="15" customHeight="1" x14ac:dyDescent="0.2">
      <c r="H10" s="8"/>
      <c r="I10" s="8"/>
      <c r="J10" s="8" t="s">
        <v>303</v>
      </c>
      <c r="K10" s="8"/>
      <c r="L10" s="62" t="s">
        <v>123</v>
      </c>
      <c r="M10" s="62"/>
      <c r="N10" s="62" t="s">
        <v>125</v>
      </c>
      <c r="O10" s="62"/>
      <c r="P10" s="136" t="s">
        <v>127</v>
      </c>
      <c r="Q10" s="45"/>
      <c r="R10" s="104" t="s">
        <v>132</v>
      </c>
    </row>
    <row r="11" spans="1:19" ht="15" customHeight="1" x14ac:dyDescent="0.2">
      <c r="A11" s="132" t="s">
        <v>186</v>
      </c>
      <c r="B11" s="132"/>
      <c r="C11" s="132"/>
      <c r="D11" s="9"/>
      <c r="E11" s="132" t="s">
        <v>112</v>
      </c>
      <c r="F11" s="132"/>
      <c r="G11" s="132"/>
      <c r="H11" s="132"/>
      <c r="I11" s="8"/>
      <c r="J11" s="99" t="s">
        <v>298</v>
      </c>
      <c r="K11" s="44"/>
      <c r="L11" s="44" t="s">
        <v>304</v>
      </c>
      <c r="M11" s="44"/>
      <c r="N11" s="44" t="s">
        <v>304</v>
      </c>
      <c r="O11" s="44"/>
      <c r="P11" s="137"/>
      <c r="Q11" s="45"/>
      <c r="R11" s="44">
        <v>2018</v>
      </c>
    </row>
    <row r="12" spans="1:19" ht="15" customHeight="1" x14ac:dyDescent="0.2">
      <c r="A12" s="97"/>
      <c r="B12" s="97"/>
      <c r="C12" s="97"/>
      <c r="D12" s="9"/>
      <c r="E12" s="97"/>
      <c r="F12" s="97"/>
      <c r="G12" s="97"/>
      <c r="H12" s="97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37"/>
      <c r="Q12" s="45"/>
      <c r="R12" s="30" t="s">
        <v>2</v>
      </c>
    </row>
    <row r="13" spans="1:19" ht="15" customHeight="1" x14ac:dyDescent="0.2">
      <c r="A13" s="133" t="s">
        <v>3</v>
      </c>
      <c r="B13" s="133"/>
      <c r="C13" s="133"/>
      <c r="D13" s="7"/>
      <c r="E13" s="135" t="s">
        <v>4</v>
      </c>
      <c r="F13" s="135"/>
      <c r="G13" s="135"/>
      <c r="H13" s="135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12.75" customHeight="1" x14ac:dyDescent="0.2">
      <c r="A16" s="66" t="s">
        <v>6</v>
      </c>
      <c r="B16" s="40"/>
      <c r="C16" s="40"/>
      <c r="D16" s="14"/>
      <c r="E16" s="14">
        <v>5</v>
      </c>
      <c r="F16" s="15" t="s">
        <v>7</v>
      </c>
      <c r="G16" s="14" t="s">
        <v>7</v>
      </c>
      <c r="H16" s="14" t="s">
        <v>8</v>
      </c>
      <c r="I16" s="14"/>
      <c r="J16" s="13">
        <v>26496635.43</v>
      </c>
      <c r="K16" s="13"/>
      <c r="L16" s="7">
        <v>13327124.619999999</v>
      </c>
      <c r="N16" s="7">
        <f t="shared" ref="N16:N21" si="0">P16-L16</f>
        <v>17855178.579999998</v>
      </c>
      <c r="P16" s="7">
        <v>31182303.199999999</v>
      </c>
      <c r="R16" s="92">
        <v>31302176.600000001</v>
      </c>
    </row>
    <row r="17" spans="1:18" s="7" customFormat="1" ht="12.75" hidden="1" customHeight="1" x14ac:dyDescent="0.2">
      <c r="A17" s="67" t="s">
        <v>9</v>
      </c>
      <c r="B17" s="41"/>
      <c r="C17" s="41"/>
      <c r="E17" s="38">
        <v>5</v>
      </c>
      <c r="F17" s="37" t="s">
        <v>7</v>
      </c>
      <c r="G17" s="38" t="s">
        <v>7</v>
      </c>
      <c r="H17" s="38" t="s">
        <v>10</v>
      </c>
      <c r="J17" s="39"/>
      <c r="K17" s="39"/>
      <c r="N17" s="7">
        <f t="shared" si="0"/>
        <v>0</v>
      </c>
    </row>
    <row r="18" spans="1:18" s="7" customFormat="1" ht="12.75" customHeight="1" x14ac:dyDescent="0.2">
      <c r="A18" s="66" t="s">
        <v>11</v>
      </c>
      <c r="B18" s="40"/>
      <c r="C18" s="40"/>
      <c r="D18" s="14"/>
      <c r="E18" s="14">
        <v>5</v>
      </c>
      <c r="F18" s="15" t="s">
        <v>7</v>
      </c>
      <c r="G18" s="14" t="s">
        <v>12</v>
      </c>
      <c r="H18" s="14" t="s">
        <v>8</v>
      </c>
      <c r="J18" s="13">
        <v>2853516.15</v>
      </c>
      <c r="K18" s="13"/>
      <c r="L18" s="7">
        <v>1389478.26</v>
      </c>
      <c r="N18" s="7">
        <f t="shared" si="0"/>
        <v>1795521.74</v>
      </c>
      <c r="P18" s="7">
        <v>3185000</v>
      </c>
      <c r="R18" s="7">
        <v>3192000</v>
      </c>
    </row>
    <row r="19" spans="1:18" s="7" customFormat="1" ht="12.75" customHeight="1" x14ac:dyDescent="0.2">
      <c r="A19" s="66" t="s">
        <v>13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10</v>
      </c>
      <c r="J19" s="13">
        <v>147000</v>
      </c>
      <c r="K19" s="13"/>
      <c r="L19" s="7">
        <v>96000</v>
      </c>
      <c r="N19" s="7">
        <f t="shared" si="0"/>
        <v>96000</v>
      </c>
      <c r="P19" s="7">
        <v>192000</v>
      </c>
      <c r="R19" s="7">
        <v>192000</v>
      </c>
    </row>
    <row r="20" spans="1:18" s="7" customFormat="1" ht="12.75" customHeight="1" x14ac:dyDescent="0.2">
      <c r="A20" s="66" t="s">
        <v>14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15</v>
      </c>
      <c r="J20" s="13">
        <v>45000</v>
      </c>
      <c r="K20" s="13"/>
      <c r="L20" s="7">
        <v>45000</v>
      </c>
      <c r="N20" s="7">
        <f t="shared" si="0"/>
        <v>70500</v>
      </c>
      <c r="P20" s="7">
        <v>115500</v>
      </c>
      <c r="R20" s="7">
        <v>90000</v>
      </c>
    </row>
    <row r="21" spans="1:18" s="7" customFormat="1" ht="12.75" customHeight="1" x14ac:dyDescent="0.2">
      <c r="A21" s="66" t="s">
        <v>16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17</v>
      </c>
      <c r="J21" s="13">
        <v>600000</v>
      </c>
      <c r="K21" s="13"/>
      <c r="L21" s="7">
        <v>575000</v>
      </c>
      <c r="N21" s="7">
        <f t="shared" si="0"/>
        <v>90000</v>
      </c>
      <c r="P21" s="7">
        <v>665000</v>
      </c>
      <c r="R21" s="7">
        <v>665000</v>
      </c>
    </row>
    <row r="22" spans="1:18" s="7" customFormat="1" ht="12.75" hidden="1" customHeight="1" x14ac:dyDescent="0.2">
      <c r="A22" s="66" t="s">
        <v>141</v>
      </c>
      <c r="B22" s="40"/>
      <c r="C22" s="40"/>
      <c r="D22" s="14"/>
      <c r="E22" s="14">
        <v>5</v>
      </c>
      <c r="F22" s="15" t="s">
        <v>7</v>
      </c>
      <c r="G22" s="14" t="s">
        <v>12</v>
      </c>
      <c r="H22" s="14" t="s">
        <v>64</v>
      </c>
      <c r="J22" s="13"/>
      <c r="K22" s="13"/>
    </row>
    <row r="23" spans="1:18" s="7" customFormat="1" ht="12.75" hidden="1" customHeight="1" x14ac:dyDescent="0.2">
      <c r="A23" s="66" t="s">
        <v>20</v>
      </c>
      <c r="B23" s="40"/>
      <c r="C23" s="40"/>
      <c r="E23" s="14">
        <v>5</v>
      </c>
      <c r="F23" s="15" t="s">
        <v>7</v>
      </c>
      <c r="G23" s="14" t="s">
        <v>12</v>
      </c>
      <c r="H23" s="14" t="s">
        <v>82</v>
      </c>
      <c r="J23" s="13"/>
      <c r="K23" s="13"/>
    </row>
    <row r="24" spans="1:18" s="7" customFormat="1" ht="12.75" hidden="1" customHeight="1" x14ac:dyDescent="0.2">
      <c r="A24" s="66" t="s">
        <v>143</v>
      </c>
      <c r="B24" s="40"/>
      <c r="C24" s="40"/>
      <c r="E24" s="14">
        <v>5</v>
      </c>
      <c r="F24" s="15" t="s">
        <v>7</v>
      </c>
      <c r="G24" s="14" t="s">
        <v>12</v>
      </c>
      <c r="H24" s="14" t="s">
        <v>45</v>
      </c>
      <c r="J24" s="13"/>
      <c r="K24" s="13"/>
    </row>
    <row r="25" spans="1:18" s="7" customFormat="1" ht="12.75" hidden="1" customHeight="1" x14ac:dyDescent="0.2">
      <c r="A25" s="66" t="s">
        <v>144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4" t="s">
        <v>60</v>
      </c>
      <c r="J25" s="13"/>
      <c r="K25" s="13"/>
      <c r="N25" s="7">
        <f t="shared" ref="N25:N41" si="1">P25-L25</f>
        <v>0</v>
      </c>
    </row>
    <row r="26" spans="1:18" s="7" customFormat="1" ht="12.75" hidden="1" customHeight="1" x14ac:dyDescent="0.2">
      <c r="A26" s="66" t="s">
        <v>18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4" t="s">
        <v>19</v>
      </c>
      <c r="J26" s="13"/>
      <c r="K26" s="13"/>
      <c r="N26" s="7">
        <f t="shared" si="1"/>
        <v>0</v>
      </c>
    </row>
    <row r="27" spans="1:18" s="7" customFormat="1" ht="12.75" hidden="1" customHeight="1" x14ac:dyDescent="0.2">
      <c r="A27" s="66" t="s">
        <v>21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4" t="s">
        <v>102</v>
      </c>
      <c r="J27" s="13"/>
      <c r="K27" s="13"/>
      <c r="N27" s="7">
        <f t="shared" si="1"/>
        <v>0</v>
      </c>
    </row>
    <row r="28" spans="1:18" s="7" customFormat="1" ht="12.75" hidden="1" customHeight="1" x14ac:dyDescent="0.2">
      <c r="A28" s="66" t="s">
        <v>22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146</v>
      </c>
      <c r="J28" s="13"/>
      <c r="K28" s="13"/>
      <c r="N28" s="7">
        <f t="shared" si="1"/>
        <v>0</v>
      </c>
    </row>
    <row r="29" spans="1:18" s="7" customFormat="1" ht="12.75" hidden="1" customHeight="1" x14ac:dyDescent="0.2">
      <c r="A29" s="66" t="s">
        <v>145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47</v>
      </c>
      <c r="N29" s="7">
        <f t="shared" si="1"/>
        <v>0</v>
      </c>
    </row>
    <row r="30" spans="1:18" s="7" customFormat="1" ht="12.75" hidden="1" customHeight="1" x14ac:dyDescent="0.2">
      <c r="A30" s="66" t="s">
        <v>23</v>
      </c>
      <c r="B30" s="40"/>
      <c r="C30" s="40"/>
      <c r="D30" s="14"/>
      <c r="E30" s="14">
        <v>5</v>
      </c>
      <c r="F30" s="15" t="s">
        <v>7</v>
      </c>
      <c r="G30" s="14" t="s">
        <v>12</v>
      </c>
      <c r="H30" s="16" t="s">
        <v>24</v>
      </c>
      <c r="N30" s="7">
        <f t="shared" si="1"/>
        <v>0</v>
      </c>
    </row>
    <row r="31" spans="1:18" s="7" customFormat="1" ht="12.75" customHeight="1" x14ac:dyDescent="0.2">
      <c r="A31" s="66" t="s">
        <v>27</v>
      </c>
      <c r="B31" s="40"/>
      <c r="C31" s="40"/>
      <c r="D31" s="14"/>
      <c r="E31" s="14">
        <v>5</v>
      </c>
      <c r="F31" s="15" t="s">
        <v>7</v>
      </c>
      <c r="G31" s="14" t="s">
        <v>12</v>
      </c>
      <c r="H31" s="16" t="s">
        <v>28</v>
      </c>
      <c r="J31" s="7">
        <v>2226708.4</v>
      </c>
      <c r="L31" s="7">
        <v>10141.799999999999</v>
      </c>
      <c r="N31" s="7">
        <f>P31-L31</f>
        <v>2611109.2000000002</v>
      </c>
      <c r="P31" s="7">
        <v>2621251</v>
      </c>
      <c r="R31" s="7">
        <v>2612601</v>
      </c>
    </row>
    <row r="32" spans="1:18" s="7" customFormat="1" ht="12.75" customHeight="1" x14ac:dyDescent="0.2">
      <c r="A32" s="66" t="s">
        <v>25</v>
      </c>
      <c r="B32" s="40"/>
      <c r="C32" s="40"/>
      <c r="D32" s="14"/>
      <c r="E32" s="14">
        <v>5</v>
      </c>
      <c r="F32" s="15" t="s">
        <v>7</v>
      </c>
      <c r="G32" s="14" t="s">
        <v>12</v>
      </c>
      <c r="H32" s="16" t="s">
        <v>26</v>
      </c>
      <c r="J32" s="7">
        <v>595500</v>
      </c>
      <c r="L32" s="7">
        <v>3000</v>
      </c>
      <c r="N32" s="7">
        <f t="shared" si="1"/>
        <v>662000</v>
      </c>
      <c r="P32" s="7">
        <v>665000</v>
      </c>
      <c r="R32" s="7">
        <v>665000</v>
      </c>
    </row>
    <row r="33" spans="1:18" s="7" customFormat="1" ht="12.75" customHeight="1" x14ac:dyDescent="0.2">
      <c r="A33" s="66" t="s">
        <v>140</v>
      </c>
      <c r="B33" s="40"/>
      <c r="C33" s="40"/>
      <c r="D33" s="14"/>
      <c r="E33" s="14">
        <v>5</v>
      </c>
      <c r="F33" s="15" t="s">
        <v>7</v>
      </c>
      <c r="G33" s="14" t="s">
        <v>12</v>
      </c>
      <c r="H33" s="16" t="s">
        <v>49</v>
      </c>
      <c r="J33" s="13">
        <v>2580614</v>
      </c>
      <c r="K33" s="13"/>
      <c r="L33" s="7">
        <v>2289604</v>
      </c>
      <c r="N33" s="7">
        <f>P33-L33</f>
        <v>311006</v>
      </c>
      <c r="P33" s="7">
        <v>2600610</v>
      </c>
      <c r="R33" s="7">
        <v>2611436</v>
      </c>
    </row>
    <row r="34" spans="1:18" s="7" customFormat="1" ht="12.75" customHeight="1" x14ac:dyDescent="0.2">
      <c r="A34" s="66" t="s">
        <v>297</v>
      </c>
      <c r="B34" s="40"/>
      <c r="C34" s="40"/>
      <c r="D34" s="14"/>
      <c r="E34" s="14">
        <v>5</v>
      </c>
      <c r="F34" s="15" t="s">
        <v>7</v>
      </c>
      <c r="G34" s="14" t="s">
        <v>29</v>
      </c>
      <c r="H34" s="14" t="s">
        <v>8</v>
      </c>
      <c r="J34" s="7">
        <v>3188229.61</v>
      </c>
      <c r="L34" s="7">
        <v>1599360.94</v>
      </c>
      <c r="N34" s="7">
        <f t="shared" si="1"/>
        <v>2143464.52</v>
      </c>
      <c r="P34" s="7">
        <v>3742825.46</v>
      </c>
      <c r="R34" s="92">
        <v>3724740.67</v>
      </c>
    </row>
    <row r="35" spans="1:18" s="7" customFormat="1" ht="12.75" customHeight="1" x14ac:dyDescent="0.2">
      <c r="A35" s="66" t="s">
        <v>30</v>
      </c>
      <c r="B35" s="40"/>
      <c r="C35" s="40"/>
      <c r="D35" s="14"/>
      <c r="E35" s="14">
        <v>5</v>
      </c>
      <c r="F35" s="15" t="s">
        <v>7</v>
      </c>
      <c r="G35" s="14" t="s">
        <v>29</v>
      </c>
      <c r="H35" s="14" t="s">
        <v>10</v>
      </c>
      <c r="J35" s="7">
        <v>143100</v>
      </c>
      <c r="L35" s="7">
        <v>69500</v>
      </c>
      <c r="N35" s="7">
        <f t="shared" si="1"/>
        <v>89800</v>
      </c>
      <c r="P35" s="7">
        <v>159300</v>
      </c>
      <c r="R35" s="7">
        <v>159600</v>
      </c>
    </row>
    <row r="36" spans="1:18" s="7" customFormat="1" ht="12.75" customHeight="1" x14ac:dyDescent="0.2">
      <c r="A36" s="66" t="s">
        <v>31</v>
      </c>
      <c r="B36" s="40"/>
      <c r="C36" s="40"/>
      <c r="D36" s="14"/>
      <c r="E36" s="14">
        <v>5</v>
      </c>
      <c r="F36" s="15" t="s">
        <v>7</v>
      </c>
      <c r="G36" s="14" t="s">
        <v>29</v>
      </c>
      <c r="H36" s="14" t="s">
        <v>15</v>
      </c>
      <c r="J36" s="7">
        <v>302537.5</v>
      </c>
      <c r="L36" s="7">
        <v>148600</v>
      </c>
      <c r="N36" s="7">
        <f t="shared" si="1"/>
        <v>193950</v>
      </c>
      <c r="P36" s="7">
        <v>342550</v>
      </c>
      <c r="R36" s="92">
        <v>343050</v>
      </c>
    </row>
    <row r="37" spans="1:18" s="7" customFormat="1" ht="12.75" customHeight="1" x14ac:dyDescent="0.2">
      <c r="A37" s="66" t="s">
        <v>32</v>
      </c>
      <c r="B37" s="40"/>
      <c r="C37" s="40"/>
      <c r="D37" s="14"/>
      <c r="E37" s="14">
        <v>5</v>
      </c>
      <c r="F37" s="15" t="s">
        <v>7</v>
      </c>
      <c r="G37" s="14" t="s">
        <v>29</v>
      </c>
      <c r="H37" s="14" t="s">
        <v>17</v>
      </c>
      <c r="J37" s="7">
        <v>143200</v>
      </c>
      <c r="L37" s="7">
        <v>69500</v>
      </c>
      <c r="N37" s="7">
        <f t="shared" si="1"/>
        <v>89800</v>
      </c>
      <c r="P37" s="7">
        <v>159300</v>
      </c>
      <c r="R37" s="7">
        <v>159600</v>
      </c>
    </row>
    <row r="38" spans="1:18" s="7" customFormat="1" ht="12.75" hidden="1" customHeight="1" x14ac:dyDescent="0.2">
      <c r="A38" s="66" t="s">
        <v>147</v>
      </c>
      <c r="B38" s="40"/>
      <c r="C38" s="40"/>
      <c r="D38" s="14"/>
      <c r="E38" s="14">
        <v>5</v>
      </c>
      <c r="F38" s="15" t="s">
        <v>7</v>
      </c>
      <c r="G38" s="14" t="s">
        <v>34</v>
      </c>
      <c r="H38" s="14" t="s">
        <v>8</v>
      </c>
      <c r="N38" s="7">
        <f t="shared" si="1"/>
        <v>0</v>
      </c>
    </row>
    <row r="39" spans="1:18" s="7" customFormat="1" ht="12.75" hidden="1" customHeight="1" x14ac:dyDescent="0.2">
      <c r="A39" s="66" t="s">
        <v>148</v>
      </c>
      <c r="B39" s="40"/>
      <c r="C39" s="40"/>
      <c r="D39" s="14"/>
      <c r="E39" s="14">
        <v>5</v>
      </c>
      <c r="F39" s="15" t="s">
        <v>7</v>
      </c>
      <c r="G39" s="14" t="s">
        <v>34</v>
      </c>
      <c r="H39" s="14" t="s">
        <v>10</v>
      </c>
      <c r="N39" s="7">
        <f t="shared" si="1"/>
        <v>0</v>
      </c>
    </row>
    <row r="40" spans="1:18" s="7" customFormat="1" ht="12.75" customHeight="1" x14ac:dyDescent="0.2">
      <c r="A40" s="66" t="s">
        <v>33</v>
      </c>
      <c r="B40" s="40"/>
      <c r="C40" s="40"/>
      <c r="D40" s="14"/>
      <c r="E40" s="14">
        <v>5</v>
      </c>
      <c r="F40" s="15" t="s">
        <v>7</v>
      </c>
      <c r="G40" s="14" t="s">
        <v>34</v>
      </c>
      <c r="H40" s="14" t="s">
        <v>15</v>
      </c>
      <c r="J40" s="7">
        <v>1054221.08</v>
      </c>
      <c r="L40" s="7">
        <v>218387.25</v>
      </c>
      <c r="N40" s="7">
        <f t="shared" si="1"/>
        <v>438834.67000000004</v>
      </c>
      <c r="P40" s="7">
        <v>657221.92000000004</v>
      </c>
      <c r="R40" s="92">
        <v>370662.54</v>
      </c>
    </row>
    <row r="41" spans="1:18" s="7" customFormat="1" ht="12.75" customHeight="1" x14ac:dyDescent="0.2">
      <c r="A41" s="66" t="s">
        <v>35</v>
      </c>
      <c r="B41" s="40"/>
      <c r="C41" s="40"/>
      <c r="D41" s="14"/>
      <c r="E41" s="14">
        <v>5</v>
      </c>
      <c r="F41" s="15" t="s">
        <v>7</v>
      </c>
      <c r="G41" s="14" t="s">
        <v>34</v>
      </c>
      <c r="H41" s="14" t="s">
        <v>49</v>
      </c>
      <c r="J41" s="7">
        <v>1320457.83</v>
      </c>
      <c r="N41" s="7">
        <f t="shared" si="1"/>
        <v>665000</v>
      </c>
      <c r="P41" s="7">
        <v>665000</v>
      </c>
      <c r="R41" s="7">
        <v>665000</v>
      </c>
    </row>
    <row r="42" spans="1:18" s="7" customFormat="1" ht="12.75" hidden="1" customHeight="1" x14ac:dyDescent="0.2">
      <c r="A42" s="66" t="s">
        <v>149</v>
      </c>
      <c r="B42" s="40"/>
      <c r="C42" s="40"/>
      <c r="D42" s="14"/>
      <c r="E42" s="14">
        <v>5</v>
      </c>
      <c r="F42" s="15" t="s">
        <v>7</v>
      </c>
      <c r="G42" s="14" t="s">
        <v>29</v>
      </c>
      <c r="H42" s="14" t="s">
        <v>64</v>
      </c>
    </row>
    <row r="43" spans="1:18" s="7" customFormat="1" ht="18.95" customHeight="1" x14ac:dyDescent="0.2">
      <c r="A43" s="63" t="s">
        <v>36</v>
      </c>
      <c r="B43" s="26"/>
      <c r="C43" s="26"/>
      <c r="J43" s="22">
        <f>SUM(J16:J42)</f>
        <v>41696719.999999993</v>
      </c>
      <c r="K43" s="18"/>
      <c r="L43" s="22">
        <f>SUM(L16:L42)</f>
        <v>19840696.870000001</v>
      </c>
      <c r="N43" s="22">
        <f>SUM(N16:N42)</f>
        <v>27112164.709999997</v>
      </c>
      <c r="P43" s="22">
        <f>SUM(P16:P42)</f>
        <v>46952861.580000006</v>
      </c>
      <c r="R43" s="91">
        <f>SUM(R16:R42)</f>
        <v>46752866.810000002</v>
      </c>
    </row>
    <row r="44" spans="1:18" s="7" customFormat="1" ht="6" customHeight="1" x14ac:dyDescent="0.2">
      <c r="A44" s="17"/>
      <c r="B44" s="17"/>
      <c r="C44" s="17"/>
      <c r="J44" s="18"/>
      <c r="K44" s="18"/>
    </row>
    <row r="45" spans="1:18" s="7" customFormat="1" ht="12.75" customHeight="1" x14ac:dyDescent="0.2">
      <c r="A45" s="68" t="s">
        <v>188</v>
      </c>
      <c r="B45" s="12"/>
      <c r="C45" s="12"/>
    </row>
    <row r="46" spans="1:18" s="7" customFormat="1" ht="12.75" customHeight="1" x14ac:dyDescent="0.2">
      <c r="A46" s="66" t="s">
        <v>37</v>
      </c>
      <c r="B46" s="40"/>
      <c r="C46" s="40"/>
      <c r="D46" s="14"/>
      <c r="E46" s="14">
        <v>5</v>
      </c>
      <c r="F46" s="15" t="s">
        <v>12</v>
      </c>
      <c r="G46" s="14" t="s">
        <v>7</v>
      </c>
      <c r="H46" s="14" t="s">
        <v>8</v>
      </c>
      <c r="J46" s="7">
        <v>136430</v>
      </c>
      <c r="L46" s="7">
        <v>39860</v>
      </c>
      <c r="N46" s="7">
        <f t="shared" ref="N46:N76" si="2">P46-L46</f>
        <v>167740</v>
      </c>
      <c r="P46" s="7">
        <v>207600</v>
      </c>
      <c r="R46" s="7">
        <v>199200</v>
      </c>
    </row>
    <row r="47" spans="1:18" s="7" customFormat="1" ht="12.75" hidden="1" customHeight="1" x14ac:dyDescent="0.2">
      <c r="A47" s="66" t="s">
        <v>38</v>
      </c>
      <c r="B47" s="40"/>
      <c r="C47" s="40"/>
      <c r="E47" s="14">
        <v>5</v>
      </c>
      <c r="F47" s="15" t="s">
        <v>12</v>
      </c>
      <c r="G47" s="14" t="s">
        <v>7</v>
      </c>
      <c r="H47" s="14" t="s">
        <v>10</v>
      </c>
      <c r="N47" s="7">
        <f t="shared" si="2"/>
        <v>0</v>
      </c>
    </row>
    <row r="48" spans="1:18" s="7" customFormat="1" ht="12.75" customHeight="1" x14ac:dyDescent="0.2">
      <c r="A48" s="66" t="s">
        <v>39</v>
      </c>
      <c r="B48" s="40"/>
      <c r="C48" s="40"/>
      <c r="E48" s="14">
        <v>5</v>
      </c>
      <c r="F48" s="15" t="s">
        <v>12</v>
      </c>
      <c r="G48" s="14" t="s">
        <v>12</v>
      </c>
      <c r="H48" s="14" t="s">
        <v>8</v>
      </c>
      <c r="N48" s="7">
        <f t="shared" si="2"/>
        <v>15000</v>
      </c>
      <c r="P48" s="7">
        <v>15000</v>
      </c>
      <c r="R48" s="7">
        <v>15000</v>
      </c>
    </row>
    <row r="49" spans="1:18" s="7" customFormat="1" ht="12.75" hidden="1" customHeight="1" x14ac:dyDescent="0.2">
      <c r="A49" s="66" t="s">
        <v>142</v>
      </c>
      <c r="B49" s="40"/>
      <c r="C49" s="40"/>
      <c r="D49" s="14"/>
      <c r="E49" s="14">
        <v>5</v>
      </c>
      <c r="F49" s="15" t="s">
        <v>12</v>
      </c>
      <c r="G49" s="14" t="s">
        <v>12</v>
      </c>
      <c r="H49" s="14" t="s">
        <v>10</v>
      </c>
      <c r="N49" s="7">
        <f t="shared" si="2"/>
        <v>0</v>
      </c>
    </row>
    <row r="50" spans="1:18" s="7" customFormat="1" ht="12.75" customHeight="1" x14ac:dyDescent="0.2">
      <c r="A50" s="66" t="s">
        <v>40</v>
      </c>
      <c r="B50" s="40"/>
      <c r="C50" s="40"/>
      <c r="D50" s="14"/>
      <c r="E50" s="14">
        <v>5</v>
      </c>
      <c r="F50" s="15" t="s">
        <v>12</v>
      </c>
      <c r="G50" s="14" t="s">
        <v>29</v>
      </c>
      <c r="H50" s="14" t="s">
        <v>8</v>
      </c>
      <c r="J50" s="7">
        <v>73197.08</v>
      </c>
    </row>
    <row r="51" spans="1:18" s="7" customFormat="1" ht="12.75" hidden="1" customHeight="1" x14ac:dyDescent="0.2">
      <c r="A51" s="66" t="s">
        <v>41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10</v>
      </c>
      <c r="N51" s="7">
        <f t="shared" si="2"/>
        <v>0</v>
      </c>
    </row>
    <row r="52" spans="1:18" s="7" customFormat="1" ht="12.75" hidden="1" customHeight="1" x14ac:dyDescent="0.2">
      <c r="A52" s="66" t="s">
        <v>42</v>
      </c>
      <c r="B52" s="40"/>
      <c r="C52" s="40"/>
      <c r="D52" s="14"/>
      <c r="E52" s="14">
        <v>5</v>
      </c>
      <c r="F52" s="15" t="s">
        <v>12</v>
      </c>
      <c r="G52" s="14" t="s">
        <v>29</v>
      </c>
      <c r="H52" s="14" t="s">
        <v>17</v>
      </c>
      <c r="N52" s="7">
        <f t="shared" si="2"/>
        <v>0</v>
      </c>
    </row>
    <row r="53" spans="1:18" s="7" customFormat="1" ht="12.75" hidden="1" customHeight="1" x14ac:dyDescent="0.2">
      <c r="A53" s="66" t="s">
        <v>43</v>
      </c>
      <c r="B53" s="40"/>
      <c r="C53" s="40"/>
      <c r="D53" s="14"/>
      <c r="E53" s="14">
        <v>5</v>
      </c>
      <c r="F53" s="15" t="s">
        <v>12</v>
      </c>
      <c r="G53" s="14" t="s">
        <v>29</v>
      </c>
      <c r="H53" s="14" t="s">
        <v>64</v>
      </c>
      <c r="N53" s="7">
        <f t="shared" si="2"/>
        <v>0</v>
      </c>
    </row>
    <row r="54" spans="1:18" s="7" customFormat="1" ht="12.75" hidden="1" customHeight="1" x14ac:dyDescent="0.2">
      <c r="A54" s="66" t="s">
        <v>88</v>
      </c>
      <c r="B54" s="40"/>
      <c r="C54" s="40"/>
      <c r="E54" s="14">
        <v>5</v>
      </c>
      <c r="F54" s="15" t="s">
        <v>12</v>
      </c>
      <c r="G54" s="14" t="s">
        <v>29</v>
      </c>
      <c r="H54" s="14" t="s">
        <v>60</v>
      </c>
      <c r="N54" s="7">
        <f t="shared" si="2"/>
        <v>0</v>
      </c>
    </row>
    <row r="55" spans="1:18" s="7" customFormat="1" ht="12.75" hidden="1" customHeight="1" x14ac:dyDescent="0.2">
      <c r="A55" s="66" t="s">
        <v>150</v>
      </c>
      <c r="B55" s="40"/>
      <c r="C55" s="40"/>
      <c r="D55" s="14"/>
      <c r="E55" s="14">
        <v>5</v>
      </c>
      <c r="F55" s="15" t="s">
        <v>12</v>
      </c>
      <c r="G55" s="14" t="s">
        <v>29</v>
      </c>
      <c r="H55" s="14" t="s">
        <v>19</v>
      </c>
      <c r="J55" s="19"/>
      <c r="K55" s="19"/>
      <c r="N55" s="7">
        <f t="shared" si="2"/>
        <v>0</v>
      </c>
    </row>
    <row r="56" spans="1:18" s="7" customFormat="1" ht="12.75" hidden="1" customHeight="1" x14ac:dyDescent="0.2">
      <c r="A56" s="66" t="s">
        <v>151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4" t="s">
        <v>82</v>
      </c>
      <c r="J56" s="19"/>
      <c r="K56" s="19"/>
      <c r="N56" s="7">
        <f t="shared" si="2"/>
        <v>0</v>
      </c>
    </row>
    <row r="57" spans="1:18" s="7" customFormat="1" ht="12.75" customHeight="1" x14ac:dyDescent="0.2">
      <c r="A57" s="66" t="s">
        <v>44</v>
      </c>
      <c r="B57" s="40"/>
      <c r="C57" s="40"/>
      <c r="D57" s="14"/>
      <c r="E57" s="14">
        <v>5</v>
      </c>
      <c r="F57" s="15" t="s">
        <v>12</v>
      </c>
      <c r="G57" s="14" t="s">
        <v>29</v>
      </c>
      <c r="H57" s="14" t="s">
        <v>45</v>
      </c>
      <c r="J57" s="19">
        <v>779601.31</v>
      </c>
      <c r="K57" s="19"/>
      <c r="L57" s="7">
        <v>486163.62</v>
      </c>
      <c r="N57" s="7">
        <f t="shared" si="2"/>
        <v>1673836.38</v>
      </c>
      <c r="P57" s="7">
        <v>2160000</v>
      </c>
      <c r="R57" s="7">
        <v>2160000</v>
      </c>
    </row>
    <row r="58" spans="1:18" s="7" customFormat="1" ht="12.75" hidden="1" customHeight="1" x14ac:dyDescent="0.2">
      <c r="A58" s="66" t="s">
        <v>152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102</v>
      </c>
      <c r="N58" s="7">
        <f t="shared" si="2"/>
        <v>0</v>
      </c>
    </row>
    <row r="59" spans="1:18" s="7" customFormat="1" ht="12.75" hidden="1" customHeight="1" x14ac:dyDescent="0.2">
      <c r="A59" s="66" t="s">
        <v>153</v>
      </c>
      <c r="B59" s="40"/>
      <c r="C59" s="40"/>
      <c r="D59" s="14"/>
      <c r="E59" s="14">
        <v>5</v>
      </c>
      <c r="F59" s="15" t="s">
        <v>12</v>
      </c>
      <c r="G59" s="14" t="s">
        <v>29</v>
      </c>
      <c r="H59" s="14" t="s">
        <v>146</v>
      </c>
      <c r="N59" s="7">
        <f t="shared" si="2"/>
        <v>0</v>
      </c>
    </row>
    <row r="60" spans="1:18" s="7" customFormat="1" ht="12.75" hidden="1" customHeight="1" x14ac:dyDescent="0.2">
      <c r="A60" s="66" t="s">
        <v>46</v>
      </c>
      <c r="B60" s="40"/>
      <c r="C60" s="40"/>
      <c r="D60" s="14"/>
      <c r="E60" s="14">
        <v>5</v>
      </c>
      <c r="F60" s="15" t="s">
        <v>12</v>
      </c>
      <c r="G60" s="14" t="s">
        <v>29</v>
      </c>
      <c r="H60" s="14" t="s">
        <v>47</v>
      </c>
      <c r="N60" s="7">
        <f t="shared" si="2"/>
        <v>0</v>
      </c>
    </row>
    <row r="61" spans="1:18" s="7" customFormat="1" ht="12.75" hidden="1" customHeight="1" x14ac:dyDescent="0.2">
      <c r="A61" s="66" t="s">
        <v>154</v>
      </c>
      <c r="B61" s="40"/>
      <c r="C61" s="40"/>
      <c r="E61" s="14">
        <v>5</v>
      </c>
      <c r="F61" s="15" t="s">
        <v>12</v>
      </c>
      <c r="G61" s="14" t="s">
        <v>29</v>
      </c>
      <c r="H61" s="14" t="s">
        <v>15</v>
      </c>
      <c r="N61" s="7">
        <f t="shared" si="2"/>
        <v>0</v>
      </c>
    </row>
    <row r="62" spans="1:18" s="7" customFormat="1" ht="12.75" hidden="1" customHeight="1" x14ac:dyDescent="0.2">
      <c r="A62" s="66" t="s">
        <v>51</v>
      </c>
      <c r="B62" s="40"/>
      <c r="C62" s="40"/>
      <c r="D62" s="14"/>
      <c r="E62" s="14">
        <v>5</v>
      </c>
      <c r="F62" s="15" t="s">
        <v>12</v>
      </c>
      <c r="G62" s="14" t="s">
        <v>29</v>
      </c>
      <c r="H62" s="14" t="s">
        <v>24</v>
      </c>
      <c r="N62" s="7">
        <f t="shared" si="2"/>
        <v>0</v>
      </c>
    </row>
    <row r="63" spans="1:18" s="7" customFormat="1" ht="12.75" customHeight="1" x14ac:dyDescent="0.2">
      <c r="A63" s="66" t="s">
        <v>48</v>
      </c>
      <c r="B63" s="40"/>
      <c r="C63" s="40"/>
      <c r="E63" s="14">
        <v>5</v>
      </c>
      <c r="F63" s="15" t="s">
        <v>12</v>
      </c>
      <c r="G63" s="14" t="s">
        <v>29</v>
      </c>
      <c r="H63" s="16" t="s">
        <v>49</v>
      </c>
      <c r="J63" s="7">
        <v>64505</v>
      </c>
      <c r="L63" s="7">
        <v>30385</v>
      </c>
      <c r="N63" s="7">
        <f t="shared" si="2"/>
        <v>19615</v>
      </c>
      <c r="P63" s="7">
        <v>50000</v>
      </c>
      <c r="R63" s="7">
        <v>50000</v>
      </c>
    </row>
    <row r="64" spans="1:18" s="7" customFormat="1" ht="12.75" hidden="1" customHeight="1" x14ac:dyDescent="0.2">
      <c r="A64" s="66" t="s">
        <v>50</v>
      </c>
      <c r="B64" s="40"/>
      <c r="C64" s="40"/>
      <c r="D64" s="14"/>
      <c r="E64" s="14">
        <v>5</v>
      </c>
      <c r="F64" s="15" t="s">
        <v>12</v>
      </c>
      <c r="G64" s="14" t="s">
        <v>34</v>
      </c>
      <c r="H64" s="14" t="s">
        <v>8</v>
      </c>
      <c r="N64" s="7">
        <f t="shared" si="2"/>
        <v>0</v>
      </c>
    </row>
    <row r="65" spans="1:18" s="7" customFormat="1" ht="12.75" hidden="1" customHeight="1" x14ac:dyDescent="0.2">
      <c r="A65" s="66" t="s">
        <v>52</v>
      </c>
      <c r="B65" s="40"/>
      <c r="C65" s="40"/>
      <c r="D65" s="14"/>
      <c r="E65" s="14">
        <v>5</v>
      </c>
      <c r="F65" s="15" t="s">
        <v>12</v>
      </c>
      <c r="G65" s="14" t="s">
        <v>34</v>
      </c>
      <c r="H65" s="14" t="s">
        <v>10</v>
      </c>
      <c r="N65" s="7">
        <f t="shared" si="2"/>
        <v>0</v>
      </c>
    </row>
    <row r="66" spans="1:18" s="7" customFormat="1" ht="12.75" hidden="1" customHeight="1" x14ac:dyDescent="0.2">
      <c r="A66" s="66" t="s">
        <v>48</v>
      </c>
      <c r="B66" s="40"/>
      <c r="C66" s="40"/>
      <c r="D66" s="14"/>
      <c r="E66" s="14">
        <v>5</v>
      </c>
      <c r="F66" s="15" t="s">
        <v>12</v>
      </c>
      <c r="G66" s="14" t="s">
        <v>29</v>
      </c>
      <c r="H66" s="16" t="s">
        <v>49</v>
      </c>
      <c r="N66" s="7">
        <f t="shared" si="2"/>
        <v>0</v>
      </c>
    </row>
    <row r="67" spans="1:18" s="7" customFormat="1" ht="12.75" hidden="1" customHeight="1" x14ac:dyDescent="0.2">
      <c r="A67" s="66" t="s">
        <v>53</v>
      </c>
      <c r="B67" s="40"/>
      <c r="C67" s="40"/>
      <c r="E67" s="14">
        <v>5</v>
      </c>
      <c r="F67" s="15" t="s">
        <v>12</v>
      </c>
      <c r="G67" s="14" t="s">
        <v>54</v>
      </c>
      <c r="H67" s="14" t="s">
        <v>8</v>
      </c>
    </row>
    <row r="68" spans="1:18" s="7" customFormat="1" ht="12.75" hidden="1" customHeight="1" x14ac:dyDescent="0.2">
      <c r="A68" s="66" t="s">
        <v>55</v>
      </c>
      <c r="B68" s="40"/>
      <c r="C68" s="40"/>
      <c r="E68" s="14">
        <v>5</v>
      </c>
      <c r="F68" s="15" t="s">
        <v>12</v>
      </c>
      <c r="G68" s="14" t="s">
        <v>54</v>
      </c>
      <c r="H68" s="14" t="s">
        <v>10</v>
      </c>
      <c r="N68" s="7">
        <f t="shared" si="2"/>
        <v>0</v>
      </c>
    </row>
    <row r="69" spans="1:18" s="7" customFormat="1" ht="12.75" hidden="1" customHeight="1" x14ac:dyDescent="0.2">
      <c r="A69" s="66" t="s">
        <v>56</v>
      </c>
      <c r="B69" s="40"/>
      <c r="C69" s="40"/>
      <c r="E69" s="14">
        <v>5</v>
      </c>
      <c r="F69" s="15" t="s">
        <v>12</v>
      </c>
      <c r="G69" s="14" t="s">
        <v>54</v>
      </c>
      <c r="H69" s="14" t="s">
        <v>15</v>
      </c>
      <c r="N69" s="7">
        <f t="shared" si="2"/>
        <v>0</v>
      </c>
    </row>
    <row r="70" spans="1:18" s="7" customFormat="1" ht="12.75" hidden="1" customHeight="1" x14ac:dyDescent="0.2">
      <c r="A70" s="66" t="s">
        <v>57</v>
      </c>
      <c r="B70" s="40"/>
      <c r="C70" s="40"/>
      <c r="E70" s="14">
        <v>5</v>
      </c>
      <c r="F70" s="15" t="s">
        <v>12</v>
      </c>
      <c r="G70" s="14" t="s">
        <v>54</v>
      </c>
      <c r="H70" s="14" t="s">
        <v>17</v>
      </c>
      <c r="N70" s="7">
        <f t="shared" si="2"/>
        <v>0</v>
      </c>
    </row>
    <row r="71" spans="1:18" s="7" customFormat="1" hidden="1" x14ac:dyDescent="0.2">
      <c r="A71" s="66" t="s">
        <v>58</v>
      </c>
      <c r="B71" s="40"/>
      <c r="C71" s="40"/>
      <c r="E71" s="14">
        <v>5</v>
      </c>
      <c r="F71" s="14" t="s">
        <v>12</v>
      </c>
      <c r="G71" s="14" t="s">
        <v>59</v>
      </c>
      <c r="H71" s="14" t="s">
        <v>60</v>
      </c>
      <c r="N71" s="7">
        <f t="shared" si="2"/>
        <v>0</v>
      </c>
    </row>
    <row r="72" spans="1:18" s="7" customFormat="1" ht="12.75" hidden="1" customHeight="1" x14ac:dyDescent="0.2">
      <c r="A72" s="66" t="s">
        <v>66</v>
      </c>
      <c r="B72" s="40"/>
      <c r="C72" s="40"/>
      <c r="E72" s="14">
        <v>5</v>
      </c>
      <c r="F72" s="15" t="s">
        <v>12</v>
      </c>
      <c r="G72" s="14" t="s">
        <v>67</v>
      </c>
      <c r="H72" s="14" t="s">
        <v>8</v>
      </c>
      <c r="N72" s="7">
        <f t="shared" si="2"/>
        <v>0</v>
      </c>
    </row>
    <row r="73" spans="1:18" s="7" customFormat="1" ht="12.75" hidden="1" customHeight="1" x14ac:dyDescent="0.2">
      <c r="A73" s="66" t="s">
        <v>61</v>
      </c>
      <c r="B73" s="40"/>
      <c r="C73" s="40"/>
      <c r="E73" s="14">
        <v>5</v>
      </c>
      <c r="F73" s="15" t="s">
        <v>12</v>
      </c>
      <c r="G73" s="14" t="s">
        <v>59</v>
      </c>
      <c r="H73" s="14" t="s">
        <v>8</v>
      </c>
      <c r="N73" s="7">
        <f t="shared" si="2"/>
        <v>0</v>
      </c>
    </row>
    <row r="74" spans="1:18" s="7" customFormat="1" ht="12.75" hidden="1" customHeight="1" x14ac:dyDescent="0.2">
      <c r="A74" s="66" t="s">
        <v>63</v>
      </c>
      <c r="B74" s="40"/>
      <c r="C74" s="40"/>
      <c r="E74" s="14">
        <v>5</v>
      </c>
      <c r="F74" s="15" t="s">
        <v>12</v>
      </c>
      <c r="G74" s="14" t="s">
        <v>59</v>
      </c>
      <c r="H74" s="14" t="s">
        <v>64</v>
      </c>
      <c r="N74" s="7">
        <f t="shared" si="2"/>
        <v>0</v>
      </c>
    </row>
    <row r="75" spans="1:18" s="7" customFormat="1" ht="12.75" customHeight="1" x14ac:dyDescent="0.2">
      <c r="A75" s="66" t="s">
        <v>310</v>
      </c>
      <c r="B75" s="40"/>
      <c r="C75" s="40"/>
      <c r="E75" s="14">
        <v>5</v>
      </c>
      <c r="F75" s="15" t="s">
        <v>12</v>
      </c>
      <c r="G75" s="16" t="s">
        <v>93</v>
      </c>
      <c r="H75" s="16" t="s">
        <v>10</v>
      </c>
      <c r="N75" s="7">
        <f t="shared" si="2"/>
        <v>2000000</v>
      </c>
      <c r="P75" s="7">
        <v>2000000</v>
      </c>
      <c r="R75" s="7">
        <v>2000000</v>
      </c>
    </row>
    <row r="76" spans="1:18" s="7" customFormat="1" ht="12.75" hidden="1" customHeight="1" x14ac:dyDescent="0.2">
      <c r="A76" s="66" t="s">
        <v>156</v>
      </c>
      <c r="B76" s="40"/>
      <c r="C76" s="40"/>
      <c r="E76" s="14">
        <v>5</v>
      </c>
      <c r="F76" s="14" t="s">
        <v>12</v>
      </c>
      <c r="G76" s="14" t="s">
        <v>59</v>
      </c>
      <c r="H76" s="14" t="s">
        <v>17</v>
      </c>
      <c r="N76" s="7">
        <f t="shared" si="2"/>
        <v>0</v>
      </c>
    </row>
    <row r="77" spans="1:18" s="7" customFormat="1" ht="12.75" hidden="1" customHeight="1" x14ac:dyDescent="0.2">
      <c r="A77" s="66" t="s">
        <v>63</v>
      </c>
      <c r="B77" s="40"/>
      <c r="C77" s="40"/>
      <c r="E77" s="14">
        <v>5</v>
      </c>
      <c r="F77" s="15" t="s">
        <v>12</v>
      </c>
      <c r="G77" s="14" t="s">
        <v>59</v>
      </c>
      <c r="H77" s="14" t="s">
        <v>64</v>
      </c>
      <c r="N77" s="7">
        <f t="shared" ref="N77:N113" si="3">P77-L77</f>
        <v>0</v>
      </c>
    </row>
    <row r="78" spans="1:18" s="7" customFormat="1" ht="12.75" hidden="1" customHeight="1" x14ac:dyDescent="0.2">
      <c r="A78" s="66" t="s">
        <v>65</v>
      </c>
      <c r="B78" s="40"/>
      <c r="C78" s="40"/>
      <c r="E78" s="14">
        <v>5</v>
      </c>
      <c r="F78" s="15" t="s">
        <v>12</v>
      </c>
      <c r="G78" s="14" t="s">
        <v>59</v>
      </c>
      <c r="H78" s="14" t="s">
        <v>19</v>
      </c>
      <c r="N78" s="7">
        <f t="shared" si="3"/>
        <v>0</v>
      </c>
    </row>
    <row r="79" spans="1:18" s="7" customFormat="1" ht="12.75" hidden="1" customHeight="1" x14ac:dyDescent="0.2">
      <c r="A79" s="66" t="s">
        <v>157</v>
      </c>
      <c r="B79" s="40"/>
      <c r="C79" s="40"/>
      <c r="E79" s="14">
        <v>5</v>
      </c>
      <c r="F79" s="15" t="s">
        <v>12</v>
      </c>
      <c r="G79" s="14" t="s">
        <v>93</v>
      </c>
      <c r="H79" s="14" t="s">
        <v>8</v>
      </c>
      <c r="N79" s="7">
        <f t="shared" si="3"/>
        <v>0</v>
      </c>
    </row>
    <row r="80" spans="1:18" s="7" customFormat="1" ht="12.75" hidden="1" customHeight="1" x14ac:dyDescent="0.2">
      <c r="A80" s="66" t="s">
        <v>66</v>
      </c>
      <c r="B80" s="40"/>
      <c r="C80" s="40"/>
      <c r="E80" s="14">
        <v>5</v>
      </c>
      <c r="F80" s="15" t="s">
        <v>12</v>
      </c>
      <c r="G80" s="14" t="s">
        <v>67</v>
      </c>
      <c r="H80" s="14" t="s">
        <v>8</v>
      </c>
      <c r="N80" s="7">
        <f t="shared" si="3"/>
        <v>0</v>
      </c>
    </row>
    <row r="81" spans="1:18" s="7" customFormat="1" ht="12.75" hidden="1" customHeight="1" x14ac:dyDescent="0.2">
      <c r="A81" s="66" t="s">
        <v>68</v>
      </c>
      <c r="B81" s="40"/>
      <c r="C81" s="40"/>
      <c r="E81" s="14">
        <v>5</v>
      </c>
      <c r="F81" s="15" t="s">
        <v>12</v>
      </c>
      <c r="G81" s="14" t="s">
        <v>67</v>
      </c>
      <c r="H81" s="14" t="s">
        <v>10</v>
      </c>
      <c r="N81" s="7">
        <f t="shared" si="3"/>
        <v>0</v>
      </c>
    </row>
    <row r="82" spans="1:18" s="7" customFormat="1" ht="12.75" hidden="1" customHeight="1" x14ac:dyDescent="0.2">
      <c r="A82" s="66" t="s">
        <v>158</v>
      </c>
      <c r="B82" s="40"/>
      <c r="C82" s="40"/>
      <c r="E82" s="14">
        <v>5</v>
      </c>
      <c r="F82" s="15" t="s">
        <v>12</v>
      </c>
      <c r="G82" s="14" t="s">
        <v>70</v>
      </c>
      <c r="H82" s="14" t="s">
        <v>8</v>
      </c>
      <c r="N82" s="7">
        <f t="shared" si="3"/>
        <v>0</v>
      </c>
    </row>
    <row r="83" spans="1:18" s="7" customFormat="1" ht="12.75" hidden="1" customHeight="1" x14ac:dyDescent="0.2">
      <c r="A83" s="66" t="s">
        <v>159</v>
      </c>
      <c r="B83" s="40"/>
      <c r="C83" s="40"/>
      <c r="E83" s="14">
        <v>5</v>
      </c>
      <c r="F83" s="15" t="s">
        <v>12</v>
      </c>
      <c r="G83" s="14" t="s">
        <v>70</v>
      </c>
      <c r="H83" s="14" t="s">
        <v>10</v>
      </c>
      <c r="N83" s="7">
        <f t="shared" si="3"/>
        <v>0</v>
      </c>
    </row>
    <row r="84" spans="1:18" s="7" customFormat="1" ht="12.75" hidden="1" customHeight="1" x14ac:dyDescent="0.2">
      <c r="A84" s="66" t="s">
        <v>69</v>
      </c>
      <c r="B84" s="40"/>
      <c r="C84" s="40"/>
      <c r="E84" s="14">
        <v>5</v>
      </c>
      <c r="F84" s="15" t="s">
        <v>12</v>
      </c>
      <c r="G84" s="14" t="s">
        <v>70</v>
      </c>
      <c r="H84" s="14" t="s">
        <v>15</v>
      </c>
      <c r="N84" s="7">
        <f t="shared" si="3"/>
        <v>0</v>
      </c>
    </row>
    <row r="85" spans="1:18" s="7" customFormat="1" ht="12.75" hidden="1" customHeight="1" x14ac:dyDescent="0.2">
      <c r="A85" s="66" t="s">
        <v>160</v>
      </c>
      <c r="B85" s="40"/>
      <c r="C85" s="40"/>
      <c r="E85" s="14">
        <v>5</v>
      </c>
      <c r="F85" s="15" t="s">
        <v>12</v>
      </c>
      <c r="G85" s="14" t="s">
        <v>163</v>
      </c>
      <c r="H85" s="14" t="s">
        <v>8</v>
      </c>
      <c r="N85" s="7">
        <f t="shared" si="3"/>
        <v>0</v>
      </c>
    </row>
    <row r="86" spans="1:18" s="7" customFormat="1" ht="12.75" hidden="1" customHeight="1" x14ac:dyDescent="0.2">
      <c r="A86" s="66" t="s">
        <v>161</v>
      </c>
      <c r="B86" s="40"/>
      <c r="C86" s="40"/>
      <c r="E86" s="14">
        <v>5</v>
      </c>
      <c r="F86" s="15" t="s">
        <v>12</v>
      </c>
      <c r="G86" s="14" t="s">
        <v>163</v>
      </c>
      <c r="H86" s="16" t="s">
        <v>49</v>
      </c>
      <c r="N86" s="7">
        <f t="shared" si="3"/>
        <v>0</v>
      </c>
    </row>
    <row r="87" spans="1:18" s="7" customFormat="1" ht="12.75" hidden="1" customHeight="1" x14ac:dyDescent="0.2">
      <c r="A87" s="66" t="s">
        <v>71</v>
      </c>
      <c r="B87" s="40"/>
      <c r="C87" s="40"/>
      <c r="E87" s="14">
        <v>5</v>
      </c>
      <c r="F87" s="15" t="s">
        <v>12</v>
      </c>
      <c r="G87" s="14" t="s">
        <v>163</v>
      </c>
      <c r="H87" s="14" t="s">
        <v>10</v>
      </c>
      <c r="N87" s="7">
        <f t="shared" si="3"/>
        <v>0</v>
      </c>
    </row>
    <row r="88" spans="1:18" s="7" customFormat="1" ht="12.75" hidden="1" customHeight="1" x14ac:dyDescent="0.2">
      <c r="A88" s="66" t="s">
        <v>162</v>
      </c>
      <c r="B88" s="40"/>
      <c r="C88" s="40"/>
      <c r="E88" s="14">
        <v>5</v>
      </c>
      <c r="F88" s="15" t="s">
        <v>12</v>
      </c>
      <c r="G88" s="14" t="s">
        <v>163</v>
      </c>
      <c r="H88" s="14" t="s">
        <v>15</v>
      </c>
      <c r="N88" s="7">
        <f t="shared" si="3"/>
        <v>0</v>
      </c>
    </row>
    <row r="89" spans="1:18" s="7" customFormat="1" ht="12.75" hidden="1" customHeight="1" x14ac:dyDescent="0.2">
      <c r="A89" s="66" t="s">
        <v>72</v>
      </c>
      <c r="B89" s="40"/>
      <c r="C89" s="40"/>
      <c r="E89" s="14">
        <v>5</v>
      </c>
      <c r="F89" s="15" t="s">
        <v>12</v>
      </c>
      <c r="G89" s="14" t="s">
        <v>70</v>
      </c>
      <c r="H89" s="14" t="s">
        <v>49</v>
      </c>
      <c r="N89" s="7">
        <f t="shared" si="3"/>
        <v>0</v>
      </c>
    </row>
    <row r="90" spans="1:18" s="7" customFormat="1" ht="12.75" hidden="1" customHeight="1" x14ac:dyDescent="0.2">
      <c r="A90" s="66" t="s">
        <v>164</v>
      </c>
      <c r="B90" s="40"/>
      <c r="C90" s="40"/>
      <c r="E90" s="14">
        <v>5</v>
      </c>
      <c r="F90" s="15" t="s">
        <v>12</v>
      </c>
      <c r="G90" s="14" t="s">
        <v>74</v>
      </c>
      <c r="H90" s="14" t="s">
        <v>10</v>
      </c>
      <c r="N90" s="7">
        <f t="shared" si="3"/>
        <v>0</v>
      </c>
    </row>
    <row r="91" spans="1:18" s="7" customFormat="1" ht="12.75" hidden="1" customHeight="1" x14ac:dyDescent="0.2">
      <c r="A91" s="66" t="s">
        <v>165</v>
      </c>
      <c r="B91" s="40"/>
      <c r="C91" s="40"/>
      <c r="E91" s="14">
        <v>5</v>
      </c>
      <c r="F91" s="15" t="s">
        <v>12</v>
      </c>
      <c r="G91" s="14" t="s">
        <v>74</v>
      </c>
      <c r="H91" s="14" t="s">
        <v>15</v>
      </c>
      <c r="N91" s="7">
        <f t="shared" si="3"/>
        <v>0</v>
      </c>
    </row>
    <row r="92" spans="1:18" s="7" customFormat="1" ht="12.75" hidden="1" customHeight="1" x14ac:dyDescent="0.2">
      <c r="A92" s="66" t="s">
        <v>166</v>
      </c>
      <c r="B92" s="40"/>
      <c r="C92" s="40"/>
      <c r="E92" s="14">
        <v>5</v>
      </c>
      <c r="F92" s="15" t="s">
        <v>12</v>
      </c>
      <c r="G92" s="14" t="s">
        <v>74</v>
      </c>
      <c r="H92" s="14" t="s">
        <v>17</v>
      </c>
      <c r="N92" s="7">
        <f t="shared" si="3"/>
        <v>0</v>
      </c>
    </row>
    <row r="93" spans="1:18" s="7" customFormat="1" ht="12.75" hidden="1" customHeight="1" x14ac:dyDescent="0.2">
      <c r="A93" s="66" t="s">
        <v>167</v>
      </c>
      <c r="B93" s="40"/>
      <c r="C93" s="40"/>
      <c r="E93" s="14">
        <v>5</v>
      </c>
      <c r="F93" s="15" t="s">
        <v>12</v>
      </c>
      <c r="G93" s="14" t="s">
        <v>74</v>
      </c>
      <c r="H93" s="14" t="s">
        <v>8</v>
      </c>
      <c r="N93" s="7">
        <f t="shared" si="3"/>
        <v>0</v>
      </c>
    </row>
    <row r="94" spans="1:18" s="7" customFormat="1" ht="12.75" hidden="1" customHeight="1" x14ac:dyDescent="0.2">
      <c r="A94" s="66" t="s">
        <v>168</v>
      </c>
      <c r="B94" s="40"/>
      <c r="C94" s="40"/>
      <c r="E94" s="14">
        <v>5</v>
      </c>
      <c r="F94" s="15" t="s">
        <v>12</v>
      </c>
      <c r="G94" s="14" t="s">
        <v>74</v>
      </c>
      <c r="H94" s="14" t="s">
        <v>45</v>
      </c>
      <c r="N94" s="7">
        <f t="shared" si="3"/>
        <v>0</v>
      </c>
    </row>
    <row r="95" spans="1:18" s="7" customFormat="1" ht="12.75" customHeight="1" x14ac:dyDescent="0.2">
      <c r="A95" s="66" t="s">
        <v>165</v>
      </c>
      <c r="B95" s="40"/>
      <c r="C95" s="40"/>
      <c r="E95" s="14">
        <v>5</v>
      </c>
      <c r="F95" s="15" t="s">
        <v>12</v>
      </c>
      <c r="G95" s="14" t="s">
        <v>74</v>
      </c>
      <c r="H95" s="14" t="s">
        <v>15</v>
      </c>
      <c r="J95" s="7">
        <v>215650</v>
      </c>
      <c r="N95" s="7">
        <f t="shared" si="3"/>
        <v>2550000</v>
      </c>
      <c r="P95" s="7">
        <v>2550000</v>
      </c>
      <c r="R95" s="7">
        <v>4200000</v>
      </c>
    </row>
    <row r="96" spans="1:18" s="7" customFormat="1" ht="12.75" customHeight="1" x14ac:dyDescent="0.2">
      <c r="A96" s="66" t="s">
        <v>73</v>
      </c>
      <c r="B96" s="40"/>
      <c r="C96" s="40"/>
      <c r="E96" s="14">
        <v>5</v>
      </c>
      <c r="F96" s="15" t="s">
        <v>12</v>
      </c>
      <c r="G96" s="14" t="s">
        <v>74</v>
      </c>
      <c r="H96" s="14" t="s">
        <v>64</v>
      </c>
      <c r="J96" s="7">
        <v>773693</v>
      </c>
      <c r="L96" s="7">
        <v>143120</v>
      </c>
      <c r="N96" s="7">
        <f t="shared" si="3"/>
        <v>1186880</v>
      </c>
      <c r="P96" s="7">
        <v>1330000</v>
      </c>
      <c r="R96" s="7">
        <v>2080000</v>
      </c>
    </row>
    <row r="97" spans="1:18" s="7" customFormat="1" ht="12.75" hidden="1" customHeight="1" x14ac:dyDescent="0.2">
      <c r="A97" s="66" t="s">
        <v>75</v>
      </c>
      <c r="B97" s="40"/>
      <c r="C97" s="40"/>
      <c r="E97" s="14">
        <v>5</v>
      </c>
      <c r="F97" s="15" t="s">
        <v>12</v>
      </c>
      <c r="G97" s="14" t="s">
        <v>74</v>
      </c>
      <c r="H97" s="14" t="s">
        <v>19</v>
      </c>
      <c r="N97" s="7">
        <f t="shared" si="3"/>
        <v>0</v>
      </c>
    </row>
    <row r="98" spans="1:18" s="7" customFormat="1" ht="12.75" hidden="1" customHeight="1" x14ac:dyDescent="0.2">
      <c r="A98" s="66" t="s">
        <v>76</v>
      </c>
      <c r="B98" s="40"/>
      <c r="C98" s="40"/>
      <c r="E98" s="14">
        <v>5</v>
      </c>
      <c r="F98" s="15" t="s">
        <v>12</v>
      </c>
      <c r="G98" s="14" t="s">
        <v>74</v>
      </c>
      <c r="H98" s="14" t="s">
        <v>60</v>
      </c>
      <c r="N98" s="7">
        <f t="shared" si="3"/>
        <v>0</v>
      </c>
    </row>
    <row r="99" spans="1:18" s="7" customFormat="1" ht="12.75" hidden="1" customHeight="1" x14ac:dyDescent="0.2">
      <c r="A99" s="66" t="s">
        <v>77</v>
      </c>
      <c r="B99" s="40"/>
      <c r="C99" s="40"/>
      <c r="E99" s="14">
        <v>5</v>
      </c>
      <c r="F99" s="15" t="s">
        <v>12</v>
      </c>
      <c r="G99" s="14" t="s">
        <v>74</v>
      </c>
      <c r="H99" s="14" t="s">
        <v>49</v>
      </c>
      <c r="N99" s="7">
        <f t="shared" si="3"/>
        <v>0</v>
      </c>
    </row>
    <row r="100" spans="1:18" s="7" customFormat="1" ht="12.75" hidden="1" customHeight="1" x14ac:dyDescent="0.2">
      <c r="A100" s="66" t="s">
        <v>78</v>
      </c>
      <c r="B100" s="40"/>
      <c r="C100" s="40"/>
      <c r="E100" s="14">
        <v>5</v>
      </c>
      <c r="F100" s="15" t="s">
        <v>12</v>
      </c>
      <c r="G100" s="14" t="s">
        <v>79</v>
      </c>
      <c r="H100" s="14" t="s">
        <v>10</v>
      </c>
      <c r="N100" s="7">
        <f t="shared" si="3"/>
        <v>0</v>
      </c>
    </row>
    <row r="101" spans="1:18" s="7" customFormat="1" ht="12.75" hidden="1" customHeight="1" x14ac:dyDescent="0.2">
      <c r="A101" s="66" t="s">
        <v>80</v>
      </c>
      <c r="B101" s="40"/>
      <c r="C101" s="40"/>
      <c r="E101" s="14">
        <v>5</v>
      </c>
      <c r="F101" s="15" t="s">
        <v>12</v>
      </c>
      <c r="G101" s="14" t="s">
        <v>79</v>
      </c>
      <c r="H101" s="14" t="s">
        <v>15</v>
      </c>
      <c r="N101" s="7">
        <f t="shared" si="3"/>
        <v>0</v>
      </c>
    </row>
    <row r="102" spans="1:18" s="7" customFormat="1" ht="12.75" hidden="1" customHeight="1" x14ac:dyDescent="0.2">
      <c r="A102" s="66" t="s">
        <v>169</v>
      </c>
      <c r="B102" s="40"/>
      <c r="C102" s="40"/>
      <c r="E102" s="14">
        <v>5</v>
      </c>
      <c r="F102" s="15" t="s">
        <v>12</v>
      </c>
      <c r="G102" s="14" t="s">
        <v>79</v>
      </c>
      <c r="H102" s="15" t="s">
        <v>60</v>
      </c>
      <c r="N102" s="7">
        <f t="shared" si="3"/>
        <v>0</v>
      </c>
    </row>
    <row r="103" spans="1:18" s="7" customFormat="1" ht="12.75" hidden="1" customHeight="1" x14ac:dyDescent="0.2">
      <c r="A103" s="66" t="s">
        <v>170</v>
      </c>
      <c r="B103" s="40"/>
      <c r="C103" s="40"/>
      <c r="E103" s="14">
        <v>5</v>
      </c>
      <c r="F103" s="15" t="s">
        <v>12</v>
      </c>
      <c r="G103" s="14" t="s">
        <v>79</v>
      </c>
      <c r="H103" s="15" t="s">
        <v>19</v>
      </c>
      <c r="N103" s="7">
        <f t="shared" si="3"/>
        <v>0</v>
      </c>
    </row>
    <row r="104" spans="1:18" s="7" customFormat="1" ht="12.75" hidden="1" customHeight="1" x14ac:dyDescent="0.2">
      <c r="A104" s="66" t="s">
        <v>171</v>
      </c>
      <c r="B104" s="40"/>
      <c r="C104" s="40"/>
      <c r="E104" s="14">
        <v>5</v>
      </c>
      <c r="F104" s="15" t="s">
        <v>12</v>
      </c>
      <c r="G104" s="14" t="s">
        <v>79</v>
      </c>
      <c r="H104" s="15" t="s">
        <v>82</v>
      </c>
      <c r="N104" s="7">
        <f t="shared" si="3"/>
        <v>0</v>
      </c>
    </row>
    <row r="105" spans="1:18" s="7" customFormat="1" ht="12.75" hidden="1" customHeight="1" x14ac:dyDescent="0.2">
      <c r="A105" s="66" t="s">
        <v>81</v>
      </c>
      <c r="B105" s="40"/>
      <c r="C105" s="40"/>
      <c r="E105" s="14">
        <v>5</v>
      </c>
      <c r="F105" s="15" t="s">
        <v>12</v>
      </c>
      <c r="G105" s="14" t="s">
        <v>59</v>
      </c>
      <c r="H105" s="15" t="s">
        <v>82</v>
      </c>
      <c r="N105" s="7">
        <f t="shared" si="3"/>
        <v>0</v>
      </c>
    </row>
    <row r="106" spans="1:18" s="7" customFormat="1" ht="12.75" hidden="1" customHeight="1" x14ac:dyDescent="0.2">
      <c r="A106" s="66" t="s">
        <v>83</v>
      </c>
      <c r="B106" s="40"/>
      <c r="C106" s="40"/>
      <c r="E106" s="14">
        <v>5</v>
      </c>
      <c r="F106" s="15" t="s">
        <v>12</v>
      </c>
      <c r="G106" s="14" t="s">
        <v>84</v>
      </c>
      <c r="H106" s="15" t="s">
        <v>8</v>
      </c>
      <c r="N106" s="7">
        <f t="shared" si="3"/>
        <v>0</v>
      </c>
    </row>
    <row r="107" spans="1:18" s="7" customFormat="1" ht="12.75" hidden="1" customHeight="1" x14ac:dyDescent="0.2">
      <c r="A107" s="66" t="s">
        <v>85</v>
      </c>
      <c r="B107" s="40"/>
      <c r="C107" s="40"/>
      <c r="E107" s="14">
        <v>5</v>
      </c>
      <c r="F107" s="15" t="s">
        <v>12</v>
      </c>
      <c r="G107" s="14" t="s">
        <v>84</v>
      </c>
      <c r="H107" s="15" t="s">
        <v>10</v>
      </c>
      <c r="N107" s="7">
        <f t="shared" si="3"/>
        <v>0</v>
      </c>
    </row>
    <row r="108" spans="1:18" s="7" customFormat="1" ht="12.75" hidden="1" customHeight="1" x14ac:dyDescent="0.2">
      <c r="A108" s="66" t="s">
        <v>86</v>
      </c>
      <c r="B108" s="40"/>
      <c r="C108" s="40"/>
      <c r="E108" s="14">
        <v>5</v>
      </c>
      <c r="F108" s="15" t="s">
        <v>12</v>
      </c>
      <c r="G108" s="14" t="s">
        <v>84</v>
      </c>
      <c r="H108" s="15" t="s">
        <v>15</v>
      </c>
      <c r="N108" s="7">
        <f t="shared" si="3"/>
        <v>0</v>
      </c>
    </row>
    <row r="109" spans="1:18" s="7" customFormat="1" ht="12.75" hidden="1" customHeight="1" x14ac:dyDescent="0.2">
      <c r="A109" s="66" t="s">
        <v>172</v>
      </c>
      <c r="B109" s="40"/>
      <c r="C109" s="40"/>
      <c r="E109" s="14">
        <v>5</v>
      </c>
      <c r="F109" s="15" t="s">
        <v>12</v>
      </c>
      <c r="G109" s="14" t="s">
        <v>174</v>
      </c>
      <c r="H109" s="15" t="s">
        <v>8</v>
      </c>
      <c r="N109" s="7">
        <f t="shared" si="3"/>
        <v>0</v>
      </c>
    </row>
    <row r="110" spans="1:18" s="7" customFormat="1" ht="12.75" hidden="1" customHeight="1" x14ac:dyDescent="0.2">
      <c r="A110" s="66" t="s">
        <v>173</v>
      </c>
      <c r="B110" s="40"/>
      <c r="C110" s="40"/>
      <c r="E110" s="14">
        <v>5</v>
      </c>
      <c r="F110" s="15" t="s">
        <v>12</v>
      </c>
      <c r="G110" s="14" t="s">
        <v>174</v>
      </c>
      <c r="H110" s="15" t="s">
        <v>10</v>
      </c>
      <c r="N110" s="7">
        <f t="shared" si="3"/>
        <v>0</v>
      </c>
    </row>
    <row r="111" spans="1:18" s="7" customFormat="1" ht="12.75" hidden="1" customHeight="1" x14ac:dyDescent="0.2">
      <c r="A111" s="66" t="s">
        <v>87</v>
      </c>
      <c r="B111" s="40"/>
      <c r="C111" s="40"/>
      <c r="E111" s="14">
        <v>5</v>
      </c>
      <c r="F111" s="15" t="s">
        <v>12</v>
      </c>
      <c r="G111" s="14" t="s">
        <v>174</v>
      </c>
      <c r="H111" s="15" t="s">
        <v>15</v>
      </c>
      <c r="N111" s="7">
        <f t="shared" si="3"/>
        <v>0</v>
      </c>
    </row>
    <row r="112" spans="1:18" s="7" customFormat="1" ht="12.75" customHeight="1" x14ac:dyDescent="0.2">
      <c r="A112" s="66" t="s">
        <v>62</v>
      </c>
      <c r="B112" s="40"/>
      <c r="C112" s="40"/>
      <c r="E112" s="14">
        <v>5</v>
      </c>
      <c r="F112" s="15" t="s">
        <v>12</v>
      </c>
      <c r="G112" s="14" t="s">
        <v>59</v>
      </c>
      <c r="H112" s="14" t="s">
        <v>10</v>
      </c>
      <c r="N112" s="7">
        <f t="shared" si="3"/>
        <v>10000</v>
      </c>
      <c r="P112" s="7">
        <v>10000</v>
      </c>
      <c r="R112" s="7">
        <v>10000</v>
      </c>
    </row>
    <row r="113" spans="1:18" s="7" customFormat="1" ht="12.75" customHeight="1" x14ac:dyDescent="0.2">
      <c r="A113" s="66" t="s">
        <v>294</v>
      </c>
      <c r="B113" s="40"/>
      <c r="C113" s="40"/>
      <c r="E113" s="14">
        <v>5</v>
      </c>
      <c r="F113" s="15" t="s">
        <v>12</v>
      </c>
      <c r="G113" s="83">
        <v>99</v>
      </c>
      <c r="H113" s="89">
        <v>990</v>
      </c>
      <c r="N113" s="7">
        <f t="shared" si="3"/>
        <v>28000</v>
      </c>
      <c r="P113" s="7">
        <v>28000</v>
      </c>
      <c r="R113" s="7">
        <v>10000</v>
      </c>
    </row>
    <row r="114" spans="1:18" s="7" customFormat="1" ht="18.95" customHeight="1" x14ac:dyDescent="0.2">
      <c r="A114" s="129" t="s">
        <v>191</v>
      </c>
      <c r="B114" s="129"/>
      <c r="C114" s="129"/>
      <c r="J114" s="22">
        <f>SUM(J46:J113)</f>
        <v>2043076.3900000001</v>
      </c>
      <c r="K114" s="18"/>
      <c r="L114" s="22">
        <f>SUM(L46:L113)</f>
        <v>699528.62</v>
      </c>
      <c r="N114" s="22">
        <f>SUM(N46:N113)</f>
        <v>7651071.3799999999</v>
      </c>
      <c r="P114" s="22">
        <f>SUM(P46:P113)</f>
        <v>8350600</v>
      </c>
      <c r="R114" s="22">
        <f>SUM(R46:R113)</f>
        <v>10724200</v>
      </c>
    </row>
    <row r="115" spans="1:18" s="7" customFormat="1" ht="6" hidden="1" customHeight="1" x14ac:dyDescent="0.2">
      <c r="A115" s="20"/>
      <c r="B115" s="20"/>
      <c r="C115" s="20"/>
      <c r="J115" s="18"/>
      <c r="K115" s="18"/>
    </row>
    <row r="116" spans="1:18" s="7" customFormat="1" ht="12" hidden="1" customHeight="1" x14ac:dyDescent="0.2">
      <c r="A116" s="69" t="s">
        <v>189</v>
      </c>
    </row>
    <row r="117" spans="1:18" s="7" customFormat="1" ht="12" hidden="1" customHeight="1" x14ac:dyDescent="0.2">
      <c r="A117" s="66" t="s">
        <v>109</v>
      </c>
      <c r="E117" s="14">
        <v>5</v>
      </c>
      <c r="F117" s="15" t="s">
        <v>29</v>
      </c>
      <c r="G117" s="14" t="s">
        <v>7</v>
      </c>
      <c r="H117" s="14" t="s">
        <v>17</v>
      </c>
    </row>
    <row r="118" spans="1:18" s="7" customFormat="1" ht="12" hidden="1" customHeight="1" x14ac:dyDescent="0.2">
      <c r="A118" s="66" t="s">
        <v>180</v>
      </c>
      <c r="E118" s="14">
        <v>5</v>
      </c>
      <c r="F118" s="15" t="s">
        <v>29</v>
      </c>
      <c r="G118" s="14" t="s">
        <v>7</v>
      </c>
      <c r="H118" s="14" t="s">
        <v>64</v>
      </c>
    </row>
    <row r="119" spans="1:18" s="7" customFormat="1" ht="12" hidden="1" customHeight="1" x14ac:dyDescent="0.2">
      <c r="A119" s="66" t="s">
        <v>181</v>
      </c>
      <c r="E119" s="14">
        <v>5</v>
      </c>
      <c r="F119" s="15" t="s">
        <v>29</v>
      </c>
      <c r="G119" s="14" t="s">
        <v>7</v>
      </c>
      <c r="H119" s="16" t="s">
        <v>49</v>
      </c>
    </row>
    <row r="120" spans="1:18" s="7" customFormat="1" ht="12" hidden="1" customHeight="1" x14ac:dyDescent="0.2">
      <c r="A120" s="66" t="s">
        <v>181</v>
      </c>
      <c r="E120" s="14">
        <v>5</v>
      </c>
      <c r="F120" s="15" t="s">
        <v>29</v>
      </c>
      <c r="G120" s="14" t="s">
        <v>7</v>
      </c>
      <c r="H120" s="16" t="s">
        <v>49</v>
      </c>
    </row>
    <row r="121" spans="1:18" s="7" customFormat="1" ht="12" hidden="1" customHeight="1" x14ac:dyDescent="0.2">
      <c r="A121" s="66" t="s">
        <v>182</v>
      </c>
      <c r="E121" s="14">
        <v>5</v>
      </c>
      <c r="F121" s="15" t="s">
        <v>29</v>
      </c>
      <c r="G121" s="14" t="s">
        <v>7</v>
      </c>
      <c r="H121" s="14" t="s">
        <v>10</v>
      </c>
    </row>
    <row r="122" spans="1:18" s="7" customFormat="1" ht="12" hidden="1" customHeight="1" x14ac:dyDescent="0.2">
      <c r="A122" s="66" t="s">
        <v>181</v>
      </c>
      <c r="E122" s="14">
        <v>5</v>
      </c>
      <c r="F122" s="15" t="s">
        <v>29</v>
      </c>
      <c r="G122" s="14" t="s">
        <v>7</v>
      </c>
      <c r="H122" s="16" t="s">
        <v>49</v>
      </c>
    </row>
    <row r="123" spans="1:18" s="7" customFormat="1" ht="12" hidden="1" customHeight="1" x14ac:dyDescent="0.2">
      <c r="A123" s="66" t="s">
        <v>183</v>
      </c>
      <c r="E123" s="14">
        <v>5</v>
      </c>
      <c r="F123" s="15" t="s">
        <v>29</v>
      </c>
      <c r="G123" s="14" t="s">
        <v>7</v>
      </c>
      <c r="H123" s="14" t="s">
        <v>8</v>
      </c>
    </row>
    <row r="124" spans="1:18" s="7" customFormat="1" ht="12" hidden="1" customHeight="1" x14ac:dyDescent="0.2">
      <c r="A124" s="66" t="s">
        <v>184</v>
      </c>
      <c r="E124" s="14">
        <v>5</v>
      </c>
      <c r="F124" s="15" t="s">
        <v>29</v>
      </c>
      <c r="G124" s="14" t="s">
        <v>7</v>
      </c>
      <c r="H124" s="14" t="s">
        <v>15</v>
      </c>
    </row>
    <row r="125" spans="1:18" s="7" customFormat="1" ht="18.95" hidden="1" customHeight="1" x14ac:dyDescent="0.2">
      <c r="A125" s="63" t="s">
        <v>185</v>
      </c>
      <c r="J125" s="64">
        <f>SUM(J117:J124)</f>
        <v>0</v>
      </c>
      <c r="K125" s="27"/>
      <c r="L125" s="64">
        <f>SUM(L117:L124)</f>
        <v>0</v>
      </c>
      <c r="M125" s="27"/>
      <c r="N125" s="64">
        <f>SUM(N117:N124)</f>
        <v>0</v>
      </c>
      <c r="O125" s="27"/>
      <c r="P125" s="64">
        <f>SUM(P117:P124)</f>
        <v>0</v>
      </c>
      <c r="Q125" s="27"/>
      <c r="R125" s="64">
        <f>SUM(R117:R124)</f>
        <v>0</v>
      </c>
    </row>
    <row r="126" spans="1:18" s="7" customFormat="1" ht="6" customHeight="1" x14ac:dyDescent="0.2"/>
    <row r="127" spans="1:18" s="7" customFormat="1" ht="12.75" customHeight="1" x14ac:dyDescent="0.2">
      <c r="A127" s="68" t="s">
        <v>190</v>
      </c>
      <c r="B127" s="11"/>
      <c r="C127" s="11"/>
    </row>
    <row r="128" spans="1:18" s="7" customFormat="1" ht="12.75" hidden="1" customHeight="1" x14ac:dyDescent="0.2">
      <c r="A128" s="11" t="s">
        <v>89</v>
      </c>
      <c r="B128" s="24"/>
      <c r="C128" s="24"/>
    </row>
    <row r="129" spans="1:18" s="7" customFormat="1" ht="12.75" hidden="1" customHeight="1" x14ac:dyDescent="0.2">
      <c r="A129" s="70" t="s">
        <v>90</v>
      </c>
      <c r="B129" s="9"/>
      <c r="C129" s="9"/>
      <c r="E129" s="14">
        <v>1</v>
      </c>
      <c r="F129" s="15" t="s">
        <v>12</v>
      </c>
      <c r="G129" s="14" t="s">
        <v>54</v>
      </c>
      <c r="H129" s="16" t="s">
        <v>10</v>
      </c>
    </row>
    <row r="130" spans="1:18" s="7" customFormat="1" ht="12.75" customHeight="1" x14ac:dyDescent="0.2">
      <c r="A130" s="71" t="s">
        <v>91</v>
      </c>
      <c r="B130" s="25"/>
      <c r="C130" s="25"/>
    </row>
    <row r="131" spans="1:18" s="7" customFormat="1" ht="12.75" hidden="1" customHeight="1" x14ac:dyDescent="0.2">
      <c r="A131" s="66" t="s">
        <v>92</v>
      </c>
      <c r="B131" s="40"/>
      <c r="C131" s="40"/>
      <c r="E131" s="14">
        <v>1</v>
      </c>
      <c r="F131" s="15" t="s">
        <v>93</v>
      </c>
      <c r="G131" s="14" t="s">
        <v>7</v>
      </c>
      <c r="H131" s="14" t="s">
        <v>8</v>
      </c>
    </row>
    <row r="132" spans="1:18" s="7" customFormat="1" ht="12.75" hidden="1" customHeight="1" x14ac:dyDescent="0.2">
      <c r="A132" s="66" t="s">
        <v>94</v>
      </c>
      <c r="B132" s="40"/>
      <c r="C132" s="40"/>
      <c r="E132" s="14">
        <v>1</v>
      </c>
      <c r="F132" s="15" t="s">
        <v>93</v>
      </c>
      <c r="G132" s="14" t="s">
        <v>34</v>
      </c>
      <c r="H132" s="14" t="s">
        <v>8</v>
      </c>
    </row>
    <row r="133" spans="1:18" s="7" customFormat="1" ht="12.75" hidden="1" customHeight="1" x14ac:dyDescent="0.2">
      <c r="A133" s="66" t="s">
        <v>95</v>
      </c>
      <c r="B133" s="42"/>
      <c r="C133" s="42"/>
      <c r="E133" s="14">
        <v>1</v>
      </c>
      <c r="F133" s="15" t="s">
        <v>93</v>
      </c>
      <c r="G133" s="14" t="s">
        <v>34</v>
      </c>
      <c r="H133" s="14" t="s">
        <v>49</v>
      </c>
    </row>
    <row r="134" spans="1:18" s="7" customFormat="1" ht="12.75" customHeight="1" x14ac:dyDescent="0.2">
      <c r="A134" s="66" t="s">
        <v>96</v>
      </c>
      <c r="B134" s="42"/>
      <c r="C134" s="42"/>
      <c r="D134" s="15"/>
      <c r="E134" s="14">
        <v>1</v>
      </c>
      <c r="F134" s="15" t="s">
        <v>93</v>
      </c>
      <c r="G134" s="14" t="s">
        <v>54</v>
      </c>
      <c r="H134" s="14" t="s">
        <v>10</v>
      </c>
      <c r="N134" s="7">
        <f t="shared" ref="N134:N147" si="4">P134-L134</f>
        <v>150000</v>
      </c>
      <c r="P134" s="7">
        <v>150000</v>
      </c>
    </row>
    <row r="135" spans="1:18" s="7" customFormat="1" ht="12.75" hidden="1" customHeight="1" x14ac:dyDescent="0.2">
      <c r="A135" s="66" t="s">
        <v>97</v>
      </c>
      <c r="B135" s="40"/>
      <c r="C135" s="40"/>
      <c r="E135" s="14">
        <v>1</v>
      </c>
      <c r="F135" s="15" t="s">
        <v>93</v>
      </c>
      <c r="G135" s="14" t="s">
        <v>93</v>
      </c>
      <c r="H135" s="14" t="s">
        <v>8</v>
      </c>
      <c r="N135" s="7">
        <f t="shared" si="4"/>
        <v>0</v>
      </c>
    </row>
    <row r="136" spans="1:18" s="7" customFormat="1" ht="12.75" hidden="1" customHeight="1" x14ac:dyDescent="0.2">
      <c r="A136" s="66" t="s">
        <v>98</v>
      </c>
      <c r="B136" s="42"/>
      <c r="C136" s="42"/>
      <c r="E136" s="14">
        <v>1</v>
      </c>
      <c r="F136" s="15" t="s">
        <v>93</v>
      </c>
      <c r="G136" s="14" t="s">
        <v>54</v>
      </c>
      <c r="H136" s="14" t="s">
        <v>15</v>
      </c>
      <c r="N136" s="7">
        <f t="shared" si="4"/>
        <v>0</v>
      </c>
    </row>
    <row r="137" spans="1:18" s="7" customFormat="1" ht="12.75" hidden="1" customHeight="1" x14ac:dyDescent="0.2">
      <c r="A137" s="66" t="s">
        <v>99</v>
      </c>
      <c r="B137" s="42"/>
      <c r="C137" s="42"/>
      <c r="D137" s="15"/>
      <c r="E137" s="14">
        <v>1</v>
      </c>
      <c r="F137" s="15" t="s">
        <v>93</v>
      </c>
      <c r="G137" s="14" t="s">
        <v>93</v>
      </c>
      <c r="H137" s="14" t="s">
        <v>10</v>
      </c>
      <c r="N137" s="7">
        <f t="shared" si="4"/>
        <v>0</v>
      </c>
    </row>
    <row r="138" spans="1:18" s="7" customFormat="1" ht="12.75" customHeight="1" x14ac:dyDescent="0.2">
      <c r="A138" s="66" t="s">
        <v>175</v>
      </c>
      <c r="B138" s="40"/>
      <c r="C138" s="40"/>
      <c r="E138" s="14">
        <v>1</v>
      </c>
      <c r="F138" s="15" t="s">
        <v>93</v>
      </c>
      <c r="G138" s="14" t="s">
        <v>54</v>
      </c>
      <c r="H138" s="16" t="s">
        <v>82</v>
      </c>
      <c r="R138" s="7">
        <v>20000000</v>
      </c>
    </row>
    <row r="139" spans="1:18" s="7" customFormat="1" ht="12.75" hidden="1" customHeight="1" x14ac:dyDescent="0.2">
      <c r="A139" s="66" t="s">
        <v>175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82</v>
      </c>
      <c r="N139" s="7">
        <f t="shared" si="4"/>
        <v>0</v>
      </c>
    </row>
    <row r="140" spans="1:18" s="7" customFormat="1" ht="12.75" hidden="1" customHeight="1" x14ac:dyDescent="0.2">
      <c r="A140" s="66" t="s">
        <v>176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45</v>
      </c>
      <c r="N140" s="7">
        <f t="shared" si="4"/>
        <v>0</v>
      </c>
    </row>
    <row r="141" spans="1:18" s="7" customFormat="1" ht="12.75" hidden="1" customHeight="1" x14ac:dyDescent="0.2">
      <c r="A141" s="66" t="s">
        <v>177</v>
      </c>
      <c r="B141" s="40"/>
      <c r="C141" s="40"/>
      <c r="E141" s="14">
        <v>1</v>
      </c>
      <c r="F141" s="15" t="s">
        <v>93</v>
      </c>
      <c r="G141" s="14" t="s">
        <v>54</v>
      </c>
      <c r="H141" s="14" t="s">
        <v>146</v>
      </c>
      <c r="N141" s="7">
        <f t="shared" si="4"/>
        <v>0</v>
      </c>
    </row>
    <row r="142" spans="1:18" s="7" customFormat="1" ht="12.75" hidden="1" customHeight="1" x14ac:dyDescent="0.2">
      <c r="A142" s="66" t="s">
        <v>101</v>
      </c>
      <c r="B142" s="40"/>
      <c r="C142" s="40"/>
      <c r="E142" s="14">
        <v>1</v>
      </c>
      <c r="F142" s="15" t="s">
        <v>93</v>
      </c>
      <c r="G142" s="14" t="s">
        <v>54</v>
      </c>
      <c r="H142" s="14" t="s">
        <v>102</v>
      </c>
      <c r="N142" s="7">
        <f t="shared" si="4"/>
        <v>0</v>
      </c>
    </row>
    <row r="143" spans="1:18" s="7" customFormat="1" ht="12.75" hidden="1" customHeight="1" x14ac:dyDescent="0.2">
      <c r="A143" s="66" t="s">
        <v>103</v>
      </c>
      <c r="B143" s="40"/>
      <c r="C143" s="40"/>
      <c r="E143" s="14">
        <v>1</v>
      </c>
      <c r="F143" s="15" t="s">
        <v>93</v>
      </c>
      <c r="G143" s="14" t="s">
        <v>54</v>
      </c>
      <c r="H143" s="14" t="s">
        <v>24</v>
      </c>
      <c r="N143" s="7">
        <f t="shared" si="4"/>
        <v>0</v>
      </c>
    </row>
    <row r="144" spans="1:18" s="7" customFormat="1" ht="12.75" hidden="1" customHeight="1" x14ac:dyDescent="0.2">
      <c r="A144" s="66" t="s">
        <v>104</v>
      </c>
      <c r="B144" s="40"/>
      <c r="C144" s="40"/>
      <c r="E144" s="14">
        <v>1</v>
      </c>
      <c r="F144" s="15" t="s">
        <v>93</v>
      </c>
      <c r="G144" s="14" t="s">
        <v>54</v>
      </c>
      <c r="H144" s="14" t="s">
        <v>28</v>
      </c>
      <c r="N144" s="7">
        <f t="shared" si="4"/>
        <v>0</v>
      </c>
    </row>
    <row r="145" spans="1:18" s="7" customFormat="1" ht="12.75" hidden="1" customHeight="1" x14ac:dyDescent="0.2">
      <c r="A145" s="66" t="s">
        <v>105</v>
      </c>
      <c r="B145" s="40"/>
      <c r="C145" s="40"/>
      <c r="D145" s="15"/>
      <c r="E145" s="14">
        <v>1</v>
      </c>
      <c r="F145" s="15" t="s">
        <v>93</v>
      </c>
      <c r="G145" s="14" t="s">
        <v>54</v>
      </c>
      <c r="H145" s="16" t="s">
        <v>49</v>
      </c>
      <c r="N145" s="7">
        <f t="shared" si="4"/>
        <v>0</v>
      </c>
    </row>
    <row r="146" spans="1:18" s="7" customFormat="1" ht="12.75" hidden="1" customHeight="1" x14ac:dyDescent="0.2">
      <c r="A146" s="66" t="s">
        <v>106</v>
      </c>
      <c r="B146" s="40"/>
      <c r="C146" s="40"/>
      <c r="D146" s="15"/>
      <c r="E146" s="14">
        <v>1</v>
      </c>
      <c r="F146" s="15" t="s">
        <v>93</v>
      </c>
      <c r="G146" s="14" t="s">
        <v>67</v>
      </c>
      <c r="H146" s="14" t="s">
        <v>8</v>
      </c>
      <c r="N146" s="7">
        <f t="shared" si="4"/>
        <v>0</v>
      </c>
    </row>
    <row r="147" spans="1:18" s="7" customFormat="1" ht="12.75" customHeight="1" x14ac:dyDescent="0.2">
      <c r="A147" s="66" t="s">
        <v>107</v>
      </c>
      <c r="B147" s="40"/>
      <c r="C147" s="40"/>
      <c r="D147" s="15"/>
      <c r="E147" s="14">
        <v>1</v>
      </c>
      <c r="F147" s="15" t="s">
        <v>93</v>
      </c>
      <c r="G147" s="14" t="s">
        <v>59</v>
      </c>
      <c r="H147" s="16" t="s">
        <v>49</v>
      </c>
      <c r="N147" s="7">
        <f t="shared" si="4"/>
        <v>347000</v>
      </c>
      <c r="P147" s="7">
        <v>347000</v>
      </c>
    </row>
    <row r="148" spans="1:18" s="7" customFormat="1" ht="12.75" hidden="1" customHeight="1" x14ac:dyDescent="0.2">
      <c r="A148" s="66" t="s">
        <v>178</v>
      </c>
      <c r="B148" s="40"/>
      <c r="C148" s="40"/>
      <c r="D148" s="15"/>
      <c r="E148" s="14">
        <v>1</v>
      </c>
      <c r="F148" s="15" t="s">
        <v>93</v>
      </c>
      <c r="G148" s="14" t="s">
        <v>29</v>
      </c>
      <c r="H148" s="14" t="s">
        <v>8</v>
      </c>
    </row>
    <row r="149" spans="1:18" s="7" customFormat="1" ht="12.75" hidden="1" customHeight="1" x14ac:dyDescent="0.2">
      <c r="A149" s="66" t="s">
        <v>179</v>
      </c>
      <c r="B149" s="40"/>
      <c r="C149" s="40"/>
      <c r="D149" s="15"/>
      <c r="E149" s="14">
        <v>1</v>
      </c>
      <c r="F149" s="15" t="s">
        <v>93</v>
      </c>
      <c r="G149" s="14" t="s">
        <v>29</v>
      </c>
      <c r="H149" s="14" t="s">
        <v>45</v>
      </c>
    </row>
    <row r="150" spans="1:18" s="27" customFormat="1" ht="18.95" customHeight="1" x14ac:dyDescent="0.2">
      <c r="A150" s="63" t="s">
        <v>108</v>
      </c>
      <c r="B150" s="26"/>
      <c r="C150" s="26"/>
      <c r="J150" s="21">
        <f>SUM(J131:J149)</f>
        <v>0</v>
      </c>
      <c r="K150" s="23"/>
      <c r="L150" s="21">
        <f>SUM(L131:L145)</f>
        <v>0</v>
      </c>
      <c r="N150" s="21">
        <f>SUM(N131:N149)</f>
        <v>497000</v>
      </c>
      <c r="P150" s="21">
        <f>SUM(P131:P149)</f>
        <v>497000</v>
      </c>
      <c r="R150" s="21">
        <f>SUM(R131:R149)</f>
        <v>20000000</v>
      </c>
    </row>
    <row r="151" spans="1:18" s="7" customFormat="1" ht="6" customHeight="1" x14ac:dyDescent="0.2"/>
    <row r="152" spans="1:18" s="7" customFormat="1" ht="20.100000000000001" customHeight="1" thickBot="1" x14ac:dyDescent="0.25">
      <c r="A152" s="11" t="s">
        <v>110</v>
      </c>
      <c r="B152" s="28"/>
      <c r="C152" s="28"/>
      <c r="J152" s="29">
        <f>J43+J114+J125+J150</f>
        <v>43739796.389999993</v>
      </c>
      <c r="K152" s="23"/>
      <c r="L152" s="29">
        <f>L43+L114+L125+L150</f>
        <v>20540225.490000002</v>
      </c>
      <c r="N152" s="29">
        <f>N43+N114+N125+N150</f>
        <v>35260236.089999996</v>
      </c>
      <c r="P152" s="29">
        <f>P43+P114+P125+P150</f>
        <v>55800461.580000006</v>
      </c>
      <c r="R152" s="29">
        <f>R43+R114+R125+R150</f>
        <v>77477066.810000002</v>
      </c>
    </row>
    <row r="153" spans="1:18" s="7" customFormat="1" ht="13.5" thickTop="1" x14ac:dyDescent="0.2">
      <c r="A153" s="31"/>
      <c r="B153" s="31"/>
      <c r="C153" s="31"/>
      <c r="D153" s="34"/>
      <c r="E153" s="31"/>
      <c r="F153" s="31"/>
      <c r="H153" s="35"/>
      <c r="I153" s="35"/>
      <c r="J153" s="35"/>
      <c r="K153" s="35"/>
      <c r="L153" s="35"/>
      <c r="M153" s="35"/>
    </row>
    <row r="154" spans="1:18" s="7" customFormat="1" x14ac:dyDescent="0.2"/>
    <row r="155" spans="1:18" s="7" customFormat="1" x14ac:dyDescent="0.2"/>
    <row r="156" spans="1:18" x14ac:dyDescent="0.2">
      <c r="A156" s="77" t="s">
        <v>133</v>
      </c>
      <c r="D156" s="33"/>
      <c r="E156" s="32"/>
      <c r="G156" s="31"/>
      <c r="I156" s="31"/>
      <c r="J156" s="138" t="s">
        <v>320</v>
      </c>
      <c r="K156" s="138"/>
      <c r="L156" s="138"/>
      <c r="M156" s="47"/>
      <c r="N156" s="49"/>
      <c r="O156" s="49"/>
      <c r="P156" s="48" t="s">
        <v>135</v>
      </c>
    </row>
    <row r="157" spans="1:18" x14ac:dyDescent="0.2">
      <c r="A157" s="50"/>
      <c r="D157" s="33"/>
      <c r="E157" s="51"/>
      <c r="G157" s="31"/>
      <c r="I157" s="31"/>
      <c r="J157" s="30"/>
      <c r="M157" s="30"/>
      <c r="N157" s="36"/>
      <c r="O157" s="36"/>
      <c r="P157" s="51"/>
    </row>
    <row r="158" spans="1:18" x14ac:dyDescent="0.2">
      <c r="A158" s="50"/>
      <c r="D158" s="33"/>
      <c r="E158" s="51"/>
      <c r="G158" s="31"/>
      <c r="I158" s="31"/>
      <c r="J158" s="116"/>
      <c r="M158" s="116"/>
      <c r="N158" s="36"/>
      <c r="O158" s="36"/>
      <c r="P158" s="51"/>
    </row>
    <row r="159" spans="1:18" x14ac:dyDescent="0.2">
      <c r="A159" s="52"/>
      <c r="D159" s="31"/>
      <c r="E159" s="53"/>
      <c r="G159" s="31"/>
      <c r="I159" s="31"/>
      <c r="J159" s="31"/>
      <c r="M159" s="31"/>
      <c r="P159" s="53"/>
    </row>
    <row r="160" spans="1:18" x14ac:dyDescent="0.2">
      <c r="A160" s="78" t="s">
        <v>240</v>
      </c>
      <c r="D160" s="55"/>
      <c r="E160" s="56"/>
      <c r="G160" s="31"/>
      <c r="I160" s="31"/>
      <c r="J160" s="139" t="s">
        <v>319</v>
      </c>
      <c r="K160" s="139"/>
      <c r="L160" s="139"/>
      <c r="M160" s="57"/>
      <c r="N160" s="59"/>
      <c r="O160" s="59"/>
      <c r="P160" s="58" t="s">
        <v>137</v>
      </c>
    </row>
    <row r="161" spans="1:16" x14ac:dyDescent="0.2">
      <c r="A161" s="75" t="s">
        <v>241</v>
      </c>
      <c r="D161" s="31"/>
      <c r="E161" s="32"/>
      <c r="G161" s="31"/>
      <c r="I161" s="31"/>
      <c r="J161" s="138" t="s">
        <v>305</v>
      </c>
      <c r="K161" s="138"/>
      <c r="L161" s="138"/>
      <c r="M161" s="33"/>
      <c r="N161" s="35"/>
      <c r="O161" s="35"/>
      <c r="P161" s="60" t="s">
        <v>139</v>
      </c>
    </row>
  </sheetData>
  <mergeCells count="12">
    <mergeCell ref="J156:L156"/>
    <mergeCell ref="J160:L160"/>
    <mergeCell ref="J161:L161"/>
    <mergeCell ref="A13:C13"/>
    <mergeCell ref="E13:H13"/>
    <mergeCell ref="A114:C114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2" verticalDpi="300" r:id="rId1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  <rowBreaks count="1" manualBreakCount="1">
    <brk id="75" max="1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60"/>
  <sheetViews>
    <sheetView view="pageBreakPreview" zoomScaleNormal="85" zoomScaleSheetLayoutView="100" workbookViewId="0">
      <pane xSplit="1" ySplit="14" topLeftCell="B148" activePane="bottomRight" state="frozen"/>
      <selection pane="topRight" activeCell="D1" sqref="D1"/>
      <selection pane="bottomLeft" activeCell="A16" sqref="A16"/>
      <selection pane="bottomRight" activeCell="N35" sqref="N35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4.886718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9" width="8.88671875" style="1"/>
    <col min="20" max="20" width="10.33203125" style="1" bestFit="1" customWidth="1"/>
    <col min="21" max="21" width="11.109375" style="1" bestFit="1" customWidth="1"/>
    <col min="22" max="16384" width="8.88671875" style="1"/>
  </cols>
  <sheetData>
    <row r="1" spans="1:19" ht="15.75" x14ac:dyDescent="0.25">
      <c r="A1" s="130" t="s">
        <v>111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19" ht="15.75" customHeight="1" x14ac:dyDescent="0.2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336</v>
      </c>
      <c r="H4" s="3"/>
      <c r="I4" s="3"/>
      <c r="R4" s="79">
        <v>4421</v>
      </c>
    </row>
    <row r="5" spans="1:19" ht="15" customHeight="1" x14ac:dyDescent="0.2">
      <c r="A5" s="5" t="s">
        <v>119</v>
      </c>
      <c r="B5" s="2" t="s">
        <v>113</v>
      </c>
      <c r="C5" s="5" t="s">
        <v>232</v>
      </c>
    </row>
    <row r="6" spans="1:19" ht="15" customHeight="1" x14ac:dyDescent="0.2">
      <c r="A6" s="5" t="s">
        <v>120</v>
      </c>
      <c r="B6" s="2" t="s">
        <v>113</v>
      </c>
      <c r="C6" s="5" t="s">
        <v>242</v>
      </c>
    </row>
    <row r="7" spans="1:19" ht="15" customHeight="1" x14ac:dyDescent="0.2">
      <c r="A7" s="6" t="s">
        <v>121</v>
      </c>
      <c r="B7" s="2" t="s">
        <v>113</v>
      </c>
      <c r="C7" s="6" t="s">
        <v>243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134" t="s">
        <v>122</v>
      </c>
      <c r="M9" s="134"/>
      <c r="N9" s="134"/>
      <c r="O9" s="134"/>
      <c r="P9" s="134"/>
      <c r="Q9" s="65"/>
    </row>
    <row r="10" spans="1:19" ht="15" customHeight="1" x14ac:dyDescent="0.2">
      <c r="H10" s="8"/>
      <c r="I10" s="8"/>
      <c r="J10" s="8" t="s">
        <v>303</v>
      </c>
      <c r="K10" s="8"/>
      <c r="L10" s="62" t="s">
        <v>123</v>
      </c>
      <c r="M10" s="62"/>
      <c r="N10" s="62" t="s">
        <v>125</v>
      </c>
      <c r="O10" s="62"/>
      <c r="P10" s="136" t="s">
        <v>127</v>
      </c>
      <c r="Q10" s="45"/>
      <c r="R10" s="104" t="s">
        <v>132</v>
      </c>
    </row>
    <row r="11" spans="1:19" ht="15" customHeight="1" x14ac:dyDescent="0.2">
      <c r="A11" s="132" t="s">
        <v>186</v>
      </c>
      <c r="B11" s="132"/>
      <c r="C11" s="132"/>
      <c r="D11" s="9"/>
      <c r="E11" s="132" t="s">
        <v>112</v>
      </c>
      <c r="F11" s="132"/>
      <c r="G11" s="132"/>
      <c r="H11" s="132"/>
      <c r="I11" s="8"/>
      <c r="J11" s="99" t="s">
        <v>298</v>
      </c>
      <c r="K11" s="44"/>
      <c r="L11" s="44" t="s">
        <v>304</v>
      </c>
      <c r="M11" s="44"/>
      <c r="N11" s="44" t="s">
        <v>304</v>
      </c>
      <c r="O11" s="44"/>
      <c r="P11" s="137"/>
      <c r="Q11" s="45"/>
      <c r="R11" s="44">
        <v>2018</v>
      </c>
    </row>
    <row r="12" spans="1:19" ht="15" customHeight="1" x14ac:dyDescent="0.2">
      <c r="A12" s="97"/>
      <c r="B12" s="97"/>
      <c r="C12" s="97"/>
      <c r="D12" s="9"/>
      <c r="E12" s="97"/>
      <c r="F12" s="97"/>
      <c r="G12" s="97"/>
      <c r="H12" s="97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37"/>
      <c r="Q12" s="45"/>
      <c r="R12" s="30" t="s">
        <v>2</v>
      </c>
    </row>
    <row r="13" spans="1:19" ht="15" customHeight="1" x14ac:dyDescent="0.2">
      <c r="A13" s="133" t="s">
        <v>3</v>
      </c>
      <c r="B13" s="133"/>
      <c r="C13" s="133"/>
      <c r="D13" s="7"/>
      <c r="E13" s="135" t="s">
        <v>4</v>
      </c>
      <c r="F13" s="135"/>
      <c r="G13" s="135"/>
      <c r="H13" s="135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5.95" customHeight="1" x14ac:dyDescent="0.2">
      <c r="A15" s="68" t="s">
        <v>187</v>
      </c>
      <c r="B15" s="12"/>
      <c r="C15" s="12"/>
      <c r="J15" s="13"/>
      <c r="K15" s="13"/>
    </row>
    <row r="16" spans="1:19" s="7" customFormat="1" ht="6" customHeight="1" x14ac:dyDescent="0.2">
      <c r="A16" s="68"/>
      <c r="B16" s="12"/>
      <c r="C16" s="12"/>
      <c r="J16" s="13"/>
      <c r="K16" s="13"/>
    </row>
    <row r="17" spans="1:18" s="7" customFormat="1" ht="14.1" customHeight="1" x14ac:dyDescent="0.2">
      <c r="A17" s="66" t="s">
        <v>6</v>
      </c>
      <c r="B17" s="40"/>
      <c r="C17" s="40"/>
      <c r="D17" s="14"/>
      <c r="E17" s="14">
        <v>5</v>
      </c>
      <c r="F17" s="15" t="s">
        <v>7</v>
      </c>
      <c r="G17" s="14" t="s">
        <v>7</v>
      </c>
      <c r="H17" s="14" t="s">
        <v>8</v>
      </c>
      <c r="I17" s="14"/>
      <c r="J17" s="13">
        <v>72590480.980000004</v>
      </c>
      <c r="K17" s="13"/>
      <c r="L17" s="7">
        <v>37903946.200000003</v>
      </c>
      <c r="N17" s="7">
        <f t="shared" ref="N17:N24" si="0">P17-L17</f>
        <v>80920038.319999993</v>
      </c>
      <c r="P17" s="7">
        <v>118823984.52</v>
      </c>
      <c r="R17" s="7">
        <v>118925609.52</v>
      </c>
    </row>
    <row r="18" spans="1:18" s="7" customFormat="1" ht="14.1" customHeight="1" x14ac:dyDescent="0.2">
      <c r="A18" s="67" t="s">
        <v>9</v>
      </c>
      <c r="B18" s="41"/>
      <c r="C18" s="41"/>
      <c r="E18" s="38">
        <v>5</v>
      </c>
      <c r="F18" s="37" t="s">
        <v>7</v>
      </c>
      <c r="G18" s="38" t="s">
        <v>7</v>
      </c>
      <c r="H18" s="38" t="s">
        <v>10</v>
      </c>
      <c r="J18" s="39">
        <v>28987623.57</v>
      </c>
      <c r="K18" s="39"/>
      <c r="L18" s="7">
        <v>17614532.370000001</v>
      </c>
      <c r="N18" s="7">
        <f t="shared" si="0"/>
        <v>64075183.629999995</v>
      </c>
      <c r="P18" s="7">
        <v>81689716</v>
      </c>
      <c r="R18" s="7">
        <v>91019424</v>
      </c>
    </row>
    <row r="19" spans="1:18" s="7" customFormat="1" ht="14.1" customHeight="1" x14ac:dyDescent="0.2">
      <c r="A19" s="66" t="s">
        <v>11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8</v>
      </c>
      <c r="J19" s="13">
        <v>8885458.7699999996</v>
      </c>
      <c r="K19" s="13"/>
      <c r="L19" s="7">
        <v>4406465.8600000003</v>
      </c>
      <c r="N19" s="7">
        <f t="shared" si="0"/>
        <v>9469534.1400000006</v>
      </c>
      <c r="P19" s="7">
        <v>13876000</v>
      </c>
      <c r="R19" s="7">
        <v>14160000</v>
      </c>
    </row>
    <row r="20" spans="1:18" s="7" customFormat="1" ht="14.1" customHeight="1" x14ac:dyDescent="0.2">
      <c r="A20" s="66" t="s">
        <v>13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10</v>
      </c>
      <c r="J20" s="13">
        <v>216375</v>
      </c>
      <c r="K20" s="13"/>
      <c r="L20" s="7">
        <v>93500</v>
      </c>
      <c r="N20" s="7">
        <f t="shared" si="0"/>
        <v>278500</v>
      </c>
      <c r="P20" s="7">
        <v>372000</v>
      </c>
      <c r="R20" s="7">
        <v>372000</v>
      </c>
    </row>
    <row r="21" spans="1:18" s="7" customFormat="1" ht="14.1" customHeight="1" x14ac:dyDescent="0.2">
      <c r="A21" s="66" t="s">
        <v>14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15</v>
      </c>
      <c r="J21" s="13">
        <v>82500</v>
      </c>
      <c r="K21" s="13"/>
      <c r="L21" s="7">
        <v>42500</v>
      </c>
      <c r="N21" s="7">
        <f t="shared" si="0"/>
        <v>253000</v>
      </c>
      <c r="P21" s="7">
        <v>295500</v>
      </c>
      <c r="R21" s="7">
        <v>295500</v>
      </c>
    </row>
    <row r="22" spans="1:18" s="7" customFormat="1" ht="14.1" customHeight="1" x14ac:dyDescent="0.2">
      <c r="A22" s="66" t="s">
        <v>16</v>
      </c>
      <c r="B22" s="40"/>
      <c r="C22" s="40"/>
      <c r="D22" s="14"/>
      <c r="E22" s="14">
        <v>5</v>
      </c>
      <c r="F22" s="15" t="s">
        <v>7</v>
      </c>
      <c r="G22" s="14" t="s">
        <v>12</v>
      </c>
      <c r="H22" s="14" t="s">
        <v>17</v>
      </c>
      <c r="J22" s="13">
        <v>1385000</v>
      </c>
      <c r="K22" s="13"/>
      <c r="L22" s="7">
        <v>1405000</v>
      </c>
      <c r="N22" s="7">
        <f t="shared" si="0"/>
        <v>525000</v>
      </c>
      <c r="P22" s="7">
        <v>1930000</v>
      </c>
      <c r="R22" s="7">
        <v>1930000</v>
      </c>
    </row>
    <row r="23" spans="1:18" s="7" customFormat="1" ht="14.1" customHeight="1" x14ac:dyDescent="0.2">
      <c r="A23" s="66" t="s">
        <v>141</v>
      </c>
      <c r="B23" s="40"/>
      <c r="C23" s="40"/>
      <c r="D23" s="14"/>
      <c r="E23" s="14">
        <v>5</v>
      </c>
      <c r="F23" s="15" t="s">
        <v>7</v>
      </c>
      <c r="G23" s="14" t="s">
        <v>12</v>
      </c>
      <c r="H23" s="14" t="s">
        <v>64</v>
      </c>
      <c r="J23" s="13"/>
      <c r="K23" s="13"/>
      <c r="L23" s="7">
        <v>1977749.24</v>
      </c>
      <c r="N23" s="7">
        <f t="shared" si="0"/>
        <v>8429250.7599999998</v>
      </c>
      <c r="P23" s="7">
        <v>10407000</v>
      </c>
      <c r="R23" s="7">
        <v>10620000</v>
      </c>
    </row>
    <row r="24" spans="1:18" s="7" customFormat="1" ht="14.1" customHeight="1" x14ac:dyDescent="0.2">
      <c r="A24" s="66" t="s">
        <v>144</v>
      </c>
      <c r="B24" s="40"/>
      <c r="C24" s="40"/>
      <c r="D24" s="14"/>
      <c r="E24" s="14">
        <v>5</v>
      </c>
      <c r="F24" s="15" t="s">
        <v>7</v>
      </c>
      <c r="G24" s="14" t="s">
        <v>12</v>
      </c>
      <c r="H24" s="16" t="s">
        <v>60</v>
      </c>
      <c r="J24" s="13"/>
      <c r="K24" s="13"/>
      <c r="L24" s="7">
        <v>197271.74</v>
      </c>
      <c r="N24" s="7">
        <f t="shared" si="0"/>
        <v>843428.26</v>
      </c>
      <c r="P24" s="7">
        <v>1040700</v>
      </c>
      <c r="R24" s="7">
        <v>1062000</v>
      </c>
    </row>
    <row r="25" spans="1:18" s="7" customFormat="1" ht="14.1" customHeight="1" x14ac:dyDescent="0.2">
      <c r="A25" s="66" t="s">
        <v>22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6" t="s">
        <v>146</v>
      </c>
      <c r="J25" s="13">
        <v>4199477.25</v>
      </c>
      <c r="K25" s="13"/>
      <c r="L25" s="7">
        <v>1948233.5</v>
      </c>
      <c r="N25" s="7">
        <f t="shared" ref="N25:N33" si="1">P25-L25</f>
        <v>4399766.5</v>
      </c>
      <c r="P25" s="7">
        <v>6348000</v>
      </c>
      <c r="R25" s="7">
        <v>7000000</v>
      </c>
    </row>
    <row r="26" spans="1:18" s="7" customFormat="1" ht="14.1" customHeight="1" x14ac:dyDescent="0.2">
      <c r="A26" s="66" t="s">
        <v>23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6" t="s">
        <v>24</v>
      </c>
      <c r="J26" s="7">
        <v>877581.52</v>
      </c>
      <c r="L26" s="7">
        <v>46083.91</v>
      </c>
      <c r="N26" s="7">
        <f t="shared" si="1"/>
        <v>783032.89</v>
      </c>
      <c r="P26" s="7">
        <v>829116.8</v>
      </c>
      <c r="R26" s="7">
        <v>500000</v>
      </c>
    </row>
    <row r="27" spans="1:18" s="7" customFormat="1" ht="14.1" customHeight="1" x14ac:dyDescent="0.2">
      <c r="A27" s="66" t="s">
        <v>27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6" t="s">
        <v>28</v>
      </c>
      <c r="J27" s="7">
        <v>8628920.4000000004</v>
      </c>
      <c r="L27" s="7">
        <v>0</v>
      </c>
      <c r="N27" s="7">
        <f>P27-L27</f>
        <v>16922904</v>
      </c>
      <c r="P27" s="7">
        <v>16922904</v>
      </c>
      <c r="R27" s="7">
        <v>17521280</v>
      </c>
    </row>
    <row r="28" spans="1:18" s="7" customFormat="1" ht="14.1" customHeight="1" x14ac:dyDescent="0.2">
      <c r="A28" s="66" t="s">
        <v>25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26</v>
      </c>
      <c r="J28" s="7">
        <v>1870500</v>
      </c>
      <c r="L28" s="7">
        <v>0</v>
      </c>
      <c r="N28" s="7">
        <f t="shared" si="1"/>
        <v>2890000</v>
      </c>
      <c r="P28" s="7">
        <v>2890000</v>
      </c>
      <c r="R28" s="7">
        <v>2950000</v>
      </c>
    </row>
    <row r="29" spans="1:18" s="7" customFormat="1" ht="14.1" customHeight="1" x14ac:dyDescent="0.2">
      <c r="A29" s="66" t="s">
        <v>140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49</v>
      </c>
      <c r="J29" s="13">
        <v>9486411.5</v>
      </c>
      <c r="K29" s="13"/>
      <c r="L29" s="7">
        <v>9180074</v>
      </c>
      <c r="N29" s="7">
        <f>P29-L29</f>
        <v>7742830</v>
      </c>
      <c r="P29" s="7">
        <v>16922904</v>
      </c>
      <c r="R29" s="7">
        <v>17521280</v>
      </c>
    </row>
    <row r="30" spans="1:18" s="7" customFormat="1" ht="14.1" customHeight="1" x14ac:dyDescent="0.2">
      <c r="A30" s="66" t="s">
        <v>297</v>
      </c>
      <c r="B30" s="40"/>
      <c r="C30" s="40"/>
      <c r="D30" s="14"/>
      <c r="E30" s="14">
        <v>5</v>
      </c>
      <c r="F30" s="15" t="s">
        <v>7</v>
      </c>
      <c r="G30" s="14" t="s">
        <v>29</v>
      </c>
      <c r="H30" s="14" t="s">
        <v>8</v>
      </c>
      <c r="J30" s="7">
        <v>12226822.130000001</v>
      </c>
      <c r="L30" s="7">
        <v>6871913.25</v>
      </c>
      <c r="N30" s="7">
        <f t="shared" si="1"/>
        <v>17225698.469999999</v>
      </c>
      <c r="P30" s="7">
        <v>24097611.719999999</v>
      </c>
      <c r="R30" s="7">
        <v>25206965.829999998</v>
      </c>
    </row>
    <row r="31" spans="1:18" s="7" customFormat="1" ht="14.1" customHeight="1" x14ac:dyDescent="0.2">
      <c r="A31" s="66" t="s">
        <v>30</v>
      </c>
      <c r="B31" s="40"/>
      <c r="C31" s="40"/>
      <c r="D31" s="14"/>
      <c r="E31" s="14">
        <v>5</v>
      </c>
      <c r="F31" s="15" t="s">
        <v>7</v>
      </c>
      <c r="G31" s="14" t="s">
        <v>29</v>
      </c>
      <c r="H31" s="14" t="s">
        <v>10</v>
      </c>
      <c r="J31" s="7">
        <v>446400</v>
      </c>
      <c r="L31" s="7">
        <v>226500</v>
      </c>
      <c r="N31" s="7">
        <f t="shared" si="1"/>
        <v>467500</v>
      </c>
      <c r="P31" s="7">
        <v>694000</v>
      </c>
      <c r="R31" s="7">
        <v>708000</v>
      </c>
    </row>
    <row r="32" spans="1:18" s="7" customFormat="1" ht="14.1" customHeight="1" x14ac:dyDescent="0.2">
      <c r="A32" s="66" t="s">
        <v>31</v>
      </c>
      <c r="B32" s="40"/>
      <c r="C32" s="40"/>
      <c r="D32" s="14"/>
      <c r="E32" s="14">
        <v>5</v>
      </c>
      <c r="F32" s="15" t="s">
        <v>7</v>
      </c>
      <c r="G32" s="14" t="s">
        <v>29</v>
      </c>
      <c r="H32" s="14" t="s">
        <v>15</v>
      </c>
      <c r="J32" s="7">
        <v>1174099</v>
      </c>
      <c r="L32" s="7">
        <v>630425</v>
      </c>
      <c r="N32" s="7">
        <f t="shared" si="1"/>
        <v>1439787.5</v>
      </c>
      <c r="P32" s="7">
        <v>2070212.5</v>
      </c>
      <c r="R32" s="7">
        <v>2131500</v>
      </c>
    </row>
    <row r="33" spans="1:21" s="7" customFormat="1" ht="14.1" customHeight="1" x14ac:dyDescent="0.2">
      <c r="A33" s="66" t="s">
        <v>32</v>
      </c>
      <c r="B33" s="40"/>
      <c r="C33" s="40"/>
      <c r="D33" s="14"/>
      <c r="E33" s="14">
        <v>5</v>
      </c>
      <c r="F33" s="15" t="s">
        <v>7</v>
      </c>
      <c r="G33" s="14" t="s">
        <v>29</v>
      </c>
      <c r="H33" s="14" t="s">
        <v>17</v>
      </c>
      <c r="J33" s="7">
        <v>445580.29</v>
      </c>
      <c r="L33" s="7">
        <v>226143.33</v>
      </c>
      <c r="N33" s="7">
        <f t="shared" si="1"/>
        <v>467849.83000000007</v>
      </c>
      <c r="P33" s="7">
        <v>693993.16</v>
      </c>
      <c r="R33" s="7">
        <v>707986.32</v>
      </c>
    </row>
    <row r="34" spans="1:21" s="7" customFormat="1" ht="14.1" customHeight="1" x14ac:dyDescent="0.2">
      <c r="A34" s="66" t="s">
        <v>148</v>
      </c>
      <c r="B34" s="40"/>
      <c r="C34" s="40"/>
      <c r="D34" s="14"/>
      <c r="E34" s="14">
        <v>5</v>
      </c>
      <c r="F34" s="15" t="s">
        <v>7</v>
      </c>
      <c r="G34" s="14" t="s">
        <v>34</v>
      </c>
      <c r="H34" s="14" t="s">
        <v>10</v>
      </c>
      <c r="N34" s="7">
        <v>3815350.35</v>
      </c>
      <c r="P34" s="7">
        <v>3815350.35</v>
      </c>
      <c r="R34" s="7">
        <v>802092.14</v>
      </c>
    </row>
    <row r="35" spans="1:21" s="7" customFormat="1" ht="14.1" customHeight="1" x14ac:dyDescent="0.2">
      <c r="A35" s="66" t="s">
        <v>33</v>
      </c>
      <c r="B35" s="40"/>
      <c r="C35" s="40"/>
      <c r="D35" s="14"/>
      <c r="E35" s="14">
        <v>5</v>
      </c>
      <c r="F35" s="15" t="s">
        <v>7</v>
      </c>
      <c r="G35" s="14" t="s">
        <v>34</v>
      </c>
      <c r="H35" s="14" t="s">
        <v>15</v>
      </c>
      <c r="J35" s="7">
        <v>1936541.76</v>
      </c>
      <c r="L35" s="7">
        <v>920449.54</v>
      </c>
      <c r="N35" s="7">
        <f>P35-L35</f>
        <v>1785024.9300000002</v>
      </c>
      <c r="P35" s="7">
        <v>2705474.47</v>
      </c>
      <c r="R35" s="7">
        <v>2915485.11</v>
      </c>
    </row>
    <row r="36" spans="1:21" s="7" customFormat="1" ht="14.1" customHeight="1" x14ac:dyDescent="0.2">
      <c r="A36" s="66" t="s">
        <v>35</v>
      </c>
      <c r="B36" s="40"/>
      <c r="C36" s="40"/>
      <c r="D36" s="14"/>
      <c r="E36" s="14">
        <v>5</v>
      </c>
      <c r="F36" s="15" t="s">
        <v>7</v>
      </c>
      <c r="G36" s="14" t="s">
        <v>34</v>
      </c>
      <c r="H36" s="14" t="s">
        <v>49</v>
      </c>
      <c r="J36" s="7">
        <v>9962775.2300000004</v>
      </c>
      <c r="L36" s="7">
        <v>0</v>
      </c>
      <c r="N36" s="7">
        <f>P36-L36</f>
        <v>3740000</v>
      </c>
      <c r="P36" s="7">
        <v>3740000</v>
      </c>
      <c r="R36" s="7">
        <v>2950000</v>
      </c>
    </row>
    <row r="37" spans="1:21" s="7" customFormat="1" ht="12.75" hidden="1" customHeight="1" x14ac:dyDescent="0.2">
      <c r="A37" s="66" t="s">
        <v>149</v>
      </c>
      <c r="B37" s="40"/>
      <c r="C37" s="40"/>
      <c r="D37" s="14"/>
      <c r="E37" s="14">
        <v>5</v>
      </c>
      <c r="F37" s="15" t="s">
        <v>7</v>
      </c>
      <c r="G37" s="14" t="s">
        <v>29</v>
      </c>
      <c r="H37" s="14" t="s">
        <v>64</v>
      </c>
    </row>
    <row r="38" spans="1:21" s="7" customFormat="1" ht="18.95" customHeight="1" x14ac:dyDescent="0.2">
      <c r="A38" s="63" t="s">
        <v>36</v>
      </c>
      <c r="B38" s="26"/>
      <c r="C38" s="26"/>
      <c r="J38" s="22">
        <f>SUM(J17:J37)</f>
        <v>163402547.39999998</v>
      </c>
      <c r="K38" s="18"/>
      <c r="L38" s="22">
        <f>SUM(L17:L37)</f>
        <v>83690787.940000013</v>
      </c>
      <c r="N38" s="22">
        <f>SUM(N17:N37)</f>
        <v>226473679.57999995</v>
      </c>
      <c r="P38" s="22">
        <f>SUM(P17:P37)</f>
        <v>310164467.52000004</v>
      </c>
      <c r="R38" s="91">
        <f>SUM(R17:R37)</f>
        <v>319299122.91999996</v>
      </c>
      <c r="U38" s="7" t="s">
        <v>311</v>
      </c>
    </row>
    <row r="39" spans="1:21" s="7" customFormat="1" ht="6" customHeight="1" x14ac:dyDescent="0.2">
      <c r="A39" s="17"/>
      <c r="B39" s="17"/>
      <c r="C39" s="17"/>
      <c r="J39" s="18"/>
      <c r="K39" s="18"/>
    </row>
    <row r="40" spans="1:21" s="7" customFormat="1" ht="15.95" customHeight="1" x14ac:dyDescent="0.2">
      <c r="A40" s="68" t="s">
        <v>188</v>
      </c>
      <c r="B40" s="12"/>
      <c r="C40" s="12"/>
    </row>
    <row r="41" spans="1:21" s="7" customFormat="1" ht="6" customHeight="1" x14ac:dyDescent="0.2">
      <c r="A41" s="68"/>
      <c r="B41" s="12"/>
      <c r="C41" s="12"/>
    </row>
    <row r="42" spans="1:21" s="7" customFormat="1" ht="14.1" customHeight="1" x14ac:dyDescent="0.2">
      <c r="A42" s="66" t="s">
        <v>37</v>
      </c>
      <c r="B42" s="40"/>
      <c r="C42" s="40"/>
      <c r="D42" s="14"/>
      <c r="E42" s="14">
        <v>5</v>
      </c>
      <c r="F42" s="15" t="s">
        <v>12</v>
      </c>
      <c r="G42" s="14" t="s">
        <v>7</v>
      </c>
      <c r="H42" s="14" t="s">
        <v>8</v>
      </c>
      <c r="J42" s="7">
        <v>205252</v>
      </c>
      <c r="L42" s="7">
        <v>27051</v>
      </c>
      <c r="N42" s="7">
        <f t="shared" ref="N42:N74" si="2">P42-L42</f>
        <v>377749</v>
      </c>
      <c r="P42" s="7">
        <v>404800</v>
      </c>
      <c r="R42" s="7">
        <v>327600</v>
      </c>
    </row>
    <row r="43" spans="1:21" s="7" customFormat="1" ht="12.75" hidden="1" customHeight="1" x14ac:dyDescent="0.2">
      <c r="A43" s="66" t="s">
        <v>38</v>
      </c>
      <c r="B43" s="40"/>
      <c r="C43" s="40"/>
      <c r="E43" s="14">
        <v>5</v>
      </c>
      <c r="F43" s="15" t="s">
        <v>12</v>
      </c>
      <c r="G43" s="14" t="s">
        <v>7</v>
      </c>
      <c r="H43" s="14" t="s">
        <v>10</v>
      </c>
      <c r="N43" s="7">
        <f t="shared" si="2"/>
        <v>0</v>
      </c>
    </row>
    <row r="44" spans="1:21" s="7" customFormat="1" ht="14.1" customHeight="1" x14ac:dyDescent="0.2">
      <c r="A44" s="66" t="s">
        <v>39</v>
      </c>
      <c r="B44" s="40"/>
      <c r="C44" s="40"/>
      <c r="E44" s="14">
        <v>5</v>
      </c>
      <c r="F44" s="15" t="s">
        <v>12</v>
      </c>
      <c r="G44" s="14" t="s">
        <v>12</v>
      </c>
      <c r="H44" s="14" t="s">
        <v>8</v>
      </c>
      <c r="J44" s="7">
        <v>99760</v>
      </c>
      <c r="L44" s="7">
        <v>22780</v>
      </c>
      <c r="N44" s="7">
        <f t="shared" si="2"/>
        <v>329220</v>
      </c>
      <c r="P44" s="7">
        <v>352000</v>
      </c>
      <c r="R44" s="7">
        <v>192000</v>
      </c>
    </row>
    <row r="45" spans="1:21" s="7" customFormat="1" ht="12.75" hidden="1" customHeight="1" x14ac:dyDescent="0.2">
      <c r="A45" s="66" t="s">
        <v>142</v>
      </c>
      <c r="B45" s="40"/>
      <c r="C45" s="40"/>
      <c r="D45" s="14"/>
      <c r="E45" s="14">
        <v>5</v>
      </c>
      <c r="F45" s="15" t="s">
        <v>12</v>
      </c>
      <c r="G45" s="14" t="s">
        <v>12</v>
      </c>
      <c r="H45" s="14" t="s">
        <v>10</v>
      </c>
      <c r="N45" s="7">
        <f t="shared" si="2"/>
        <v>0</v>
      </c>
    </row>
    <row r="46" spans="1:21" s="7" customFormat="1" ht="14.1" customHeight="1" x14ac:dyDescent="0.2">
      <c r="A46" s="66" t="s">
        <v>40</v>
      </c>
      <c r="B46" s="40"/>
      <c r="C46" s="40"/>
      <c r="D46" s="14"/>
      <c r="E46" s="14">
        <v>5</v>
      </c>
      <c r="F46" s="15" t="s">
        <v>12</v>
      </c>
      <c r="G46" s="14" t="s">
        <v>29</v>
      </c>
      <c r="H46" s="14" t="s">
        <v>8</v>
      </c>
      <c r="J46" s="7">
        <v>302341.31</v>
      </c>
      <c r="L46" s="7">
        <v>830</v>
      </c>
      <c r="N46" s="7">
        <f t="shared" si="2"/>
        <v>19170</v>
      </c>
      <c r="P46" s="7">
        <v>20000</v>
      </c>
      <c r="R46" s="7">
        <v>500000</v>
      </c>
    </row>
    <row r="47" spans="1:21" s="7" customFormat="1" ht="12.75" hidden="1" customHeight="1" x14ac:dyDescent="0.2">
      <c r="A47" s="66" t="s">
        <v>41</v>
      </c>
      <c r="B47" s="40"/>
      <c r="C47" s="40"/>
      <c r="D47" s="14"/>
      <c r="E47" s="14">
        <v>5</v>
      </c>
      <c r="F47" s="15" t="s">
        <v>12</v>
      </c>
      <c r="G47" s="14" t="s">
        <v>29</v>
      </c>
      <c r="H47" s="14" t="s">
        <v>10</v>
      </c>
      <c r="N47" s="7">
        <f t="shared" si="2"/>
        <v>0</v>
      </c>
    </row>
    <row r="48" spans="1:21" s="7" customFormat="1" ht="12.75" hidden="1" customHeight="1" x14ac:dyDescent="0.2">
      <c r="A48" s="66" t="s">
        <v>42</v>
      </c>
      <c r="B48" s="40"/>
      <c r="C48" s="40"/>
      <c r="D48" s="14"/>
      <c r="E48" s="14">
        <v>5</v>
      </c>
      <c r="F48" s="15" t="s">
        <v>12</v>
      </c>
      <c r="G48" s="14" t="s">
        <v>29</v>
      </c>
      <c r="H48" s="14" t="s">
        <v>17</v>
      </c>
      <c r="N48" s="7">
        <f t="shared" si="2"/>
        <v>0</v>
      </c>
    </row>
    <row r="49" spans="1:21" s="7" customFormat="1" ht="14.1" customHeight="1" x14ac:dyDescent="0.2">
      <c r="A49" s="66" t="s">
        <v>43</v>
      </c>
      <c r="B49" s="40"/>
      <c r="C49" s="40"/>
      <c r="D49" s="14"/>
      <c r="E49" s="14">
        <v>5</v>
      </c>
      <c r="F49" s="15" t="s">
        <v>12</v>
      </c>
      <c r="G49" s="14" t="s">
        <v>29</v>
      </c>
      <c r="H49" s="14" t="s">
        <v>64</v>
      </c>
      <c r="J49" s="7">
        <v>6133040.5</v>
      </c>
      <c r="L49" s="7">
        <v>2501798</v>
      </c>
      <c r="N49" s="7">
        <f t="shared" si="2"/>
        <v>6701702</v>
      </c>
      <c r="P49" s="7">
        <v>9203500</v>
      </c>
      <c r="R49" s="7">
        <f>9640750+30000</f>
        <v>9670750</v>
      </c>
    </row>
    <row r="50" spans="1:21" s="7" customFormat="1" ht="12.75" hidden="1" customHeight="1" x14ac:dyDescent="0.2">
      <c r="A50" s="66" t="s">
        <v>88</v>
      </c>
      <c r="B50" s="40"/>
      <c r="C50" s="40"/>
      <c r="E50" s="14">
        <v>5</v>
      </c>
      <c r="F50" s="15" t="s">
        <v>12</v>
      </c>
      <c r="G50" s="14" t="s">
        <v>29</v>
      </c>
      <c r="H50" s="14" t="s">
        <v>60</v>
      </c>
      <c r="N50" s="7">
        <f t="shared" si="2"/>
        <v>0</v>
      </c>
    </row>
    <row r="51" spans="1:21" s="7" customFormat="1" ht="14.1" customHeight="1" x14ac:dyDescent="0.2">
      <c r="A51" s="66" t="s">
        <v>150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19</v>
      </c>
      <c r="J51" s="19">
        <v>35204959.140000001</v>
      </c>
      <c r="K51" s="19"/>
      <c r="L51" s="7">
        <v>7006118.3799999999</v>
      </c>
      <c r="N51" s="7">
        <f t="shared" si="2"/>
        <v>112246819.52000001</v>
      </c>
      <c r="P51" s="7">
        <v>119252937.90000001</v>
      </c>
      <c r="R51" s="7">
        <v>151294828.66999999</v>
      </c>
      <c r="T51" s="7">
        <f>P51*0.2</f>
        <v>23850587.580000002</v>
      </c>
      <c r="U51" s="7">
        <f>P51+T51</f>
        <v>143103525.48000002</v>
      </c>
    </row>
    <row r="52" spans="1:21" s="7" customFormat="1" ht="14.1" customHeight="1" x14ac:dyDescent="0.2">
      <c r="A52" s="66" t="s">
        <v>151</v>
      </c>
      <c r="B52" s="40"/>
      <c r="C52" s="40"/>
      <c r="D52" s="14"/>
      <c r="E52" s="14">
        <v>5</v>
      </c>
      <c r="F52" s="15" t="s">
        <v>12</v>
      </c>
      <c r="G52" s="14" t="s">
        <v>29</v>
      </c>
      <c r="H52" s="14" t="s">
        <v>82</v>
      </c>
      <c r="J52" s="19">
        <v>29820157.489999998</v>
      </c>
      <c r="K52" s="19"/>
      <c r="L52" s="7">
        <v>1096472</v>
      </c>
      <c r="N52" s="7">
        <f t="shared" si="2"/>
        <v>97059326.890000001</v>
      </c>
      <c r="P52" s="7">
        <v>98155798.890000001</v>
      </c>
      <c r="R52" s="7">
        <v>147811132.90000001</v>
      </c>
      <c r="T52" s="7">
        <f>P52*0.2</f>
        <v>19631159.778000001</v>
      </c>
      <c r="U52" s="7">
        <f>P52+T52</f>
        <v>117786958.668</v>
      </c>
    </row>
    <row r="53" spans="1:21" s="7" customFormat="1" ht="14.1" customHeight="1" x14ac:dyDescent="0.2">
      <c r="A53" s="66" t="s">
        <v>44</v>
      </c>
      <c r="B53" s="40"/>
      <c r="C53" s="40"/>
      <c r="D53" s="14"/>
      <c r="E53" s="14">
        <v>5</v>
      </c>
      <c r="F53" s="15" t="s">
        <v>12</v>
      </c>
      <c r="G53" s="14" t="s">
        <v>29</v>
      </c>
      <c r="H53" s="14" t="s">
        <v>45</v>
      </c>
      <c r="J53" s="19">
        <v>698187.56</v>
      </c>
      <c r="K53" s="19"/>
      <c r="L53" s="7">
        <v>193860.35</v>
      </c>
      <c r="N53" s="7">
        <f t="shared" si="2"/>
        <v>1378139.65</v>
      </c>
      <c r="P53" s="7">
        <v>1572000</v>
      </c>
      <c r="R53" s="7">
        <v>1578000</v>
      </c>
    </row>
    <row r="54" spans="1:21" s="7" customFormat="1" ht="12.75" hidden="1" customHeight="1" x14ac:dyDescent="0.2">
      <c r="A54" s="66" t="s">
        <v>152</v>
      </c>
      <c r="B54" s="40"/>
      <c r="C54" s="40"/>
      <c r="D54" s="14"/>
      <c r="E54" s="14">
        <v>5</v>
      </c>
      <c r="F54" s="15" t="s">
        <v>12</v>
      </c>
      <c r="G54" s="14" t="s">
        <v>29</v>
      </c>
      <c r="H54" s="14" t="s">
        <v>102</v>
      </c>
      <c r="N54" s="7">
        <f t="shared" si="2"/>
        <v>0</v>
      </c>
    </row>
    <row r="55" spans="1:21" s="7" customFormat="1" ht="12.75" hidden="1" customHeight="1" x14ac:dyDescent="0.2">
      <c r="A55" s="66" t="s">
        <v>153</v>
      </c>
      <c r="B55" s="40"/>
      <c r="C55" s="40"/>
      <c r="D55" s="14"/>
      <c r="E55" s="14">
        <v>5</v>
      </c>
      <c r="F55" s="15" t="s">
        <v>12</v>
      </c>
      <c r="G55" s="14" t="s">
        <v>29</v>
      </c>
      <c r="H55" s="14" t="s">
        <v>146</v>
      </c>
      <c r="N55" s="7">
        <f t="shared" si="2"/>
        <v>0</v>
      </c>
    </row>
    <row r="56" spans="1:21" s="7" customFormat="1" ht="12.75" hidden="1" customHeight="1" x14ac:dyDescent="0.2">
      <c r="A56" s="66" t="s">
        <v>46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4" t="s">
        <v>47</v>
      </c>
      <c r="N56" s="7">
        <f t="shared" si="2"/>
        <v>0</v>
      </c>
    </row>
    <row r="57" spans="1:21" s="7" customFormat="1" ht="12.75" hidden="1" customHeight="1" x14ac:dyDescent="0.2">
      <c r="A57" s="66" t="s">
        <v>154</v>
      </c>
      <c r="B57" s="40"/>
      <c r="C57" s="40"/>
      <c r="E57" s="14">
        <v>5</v>
      </c>
      <c r="F57" s="15" t="s">
        <v>12</v>
      </c>
      <c r="G57" s="14" t="s">
        <v>29</v>
      </c>
      <c r="H57" s="14" t="s">
        <v>15</v>
      </c>
      <c r="N57" s="7">
        <f t="shared" si="2"/>
        <v>0</v>
      </c>
    </row>
    <row r="58" spans="1:21" s="7" customFormat="1" ht="12.75" hidden="1" customHeight="1" x14ac:dyDescent="0.2">
      <c r="A58" s="66" t="s">
        <v>51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24</v>
      </c>
      <c r="N58" s="7">
        <f t="shared" si="2"/>
        <v>0</v>
      </c>
    </row>
    <row r="59" spans="1:21" s="7" customFormat="1" ht="14.1" customHeight="1" x14ac:dyDescent="0.2">
      <c r="A59" s="66" t="s">
        <v>48</v>
      </c>
      <c r="B59" s="40"/>
      <c r="C59" s="40"/>
      <c r="E59" s="14">
        <v>5</v>
      </c>
      <c r="F59" s="15" t="s">
        <v>12</v>
      </c>
      <c r="G59" s="14" t="s">
        <v>29</v>
      </c>
      <c r="H59" s="16" t="s">
        <v>49</v>
      </c>
      <c r="J59" s="7">
        <v>1016070.07</v>
      </c>
      <c r="L59" s="7">
        <v>66193</v>
      </c>
      <c r="N59" s="7">
        <f t="shared" si="2"/>
        <v>1109207</v>
      </c>
      <c r="P59" s="7">
        <v>1175400</v>
      </c>
      <c r="R59" s="7">
        <f>1165400+500000</f>
        <v>1665400</v>
      </c>
    </row>
    <row r="60" spans="1:21" s="7" customFormat="1" ht="14.1" customHeight="1" x14ac:dyDescent="0.2">
      <c r="A60" s="66" t="s">
        <v>50</v>
      </c>
      <c r="B60" s="40"/>
      <c r="C60" s="40"/>
      <c r="D60" s="14"/>
      <c r="E60" s="14">
        <v>5</v>
      </c>
      <c r="F60" s="15" t="s">
        <v>12</v>
      </c>
      <c r="G60" s="14" t="s">
        <v>34</v>
      </c>
      <c r="H60" s="14" t="s">
        <v>8</v>
      </c>
      <c r="J60" s="7">
        <v>3673912.19</v>
      </c>
      <c r="L60" s="7">
        <v>1747970.52</v>
      </c>
      <c r="N60" s="7">
        <f t="shared" si="2"/>
        <v>4327229.4800000004</v>
      </c>
      <c r="P60" s="7">
        <v>6075200</v>
      </c>
      <c r="R60" s="7">
        <v>6170000</v>
      </c>
    </row>
    <row r="61" spans="1:21" s="7" customFormat="1" ht="14.1" customHeight="1" x14ac:dyDescent="0.2">
      <c r="A61" s="66" t="s">
        <v>52</v>
      </c>
      <c r="B61" s="40"/>
      <c r="C61" s="40"/>
      <c r="D61" s="14"/>
      <c r="E61" s="14">
        <v>5</v>
      </c>
      <c r="F61" s="15" t="s">
        <v>12</v>
      </c>
      <c r="G61" s="14" t="s">
        <v>34</v>
      </c>
      <c r="H61" s="14" t="s">
        <v>10</v>
      </c>
      <c r="J61" s="7">
        <v>8964283.7899999991</v>
      </c>
      <c r="L61" s="7">
        <v>3374036.07</v>
      </c>
      <c r="N61" s="7">
        <f t="shared" si="2"/>
        <v>9789963.9299999997</v>
      </c>
      <c r="P61" s="7">
        <v>13164000</v>
      </c>
      <c r="R61" s="7">
        <v>15070000</v>
      </c>
    </row>
    <row r="62" spans="1:21" s="7" customFormat="1" ht="12.75" hidden="1" customHeight="1" x14ac:dyDescent="0.2">
      <c r="A62" s="66" t="s">
        <v>53</v>
      </c>
      <c r="B62" s="40"/>
      <c r="C62" s="40"/>
      <c r="E62" s="14">
        <v>5</v>
      </c>
      <c r="F62" s="15" t="s">
        <v>12</v>
      </c>
      <c r="G62" s="14" t="s">
        <v>54</v>
      </c>
      <c r="H62" s="14" t="s">
        <v>8</v>
      </c>
      <c r="N62" s="7">
        <f t="shared" si="2"/>
        <v>0</v>
      </c>
    </row>
    <row r="63" spans="1:21" s="7" customFormat="1" ht="14.1" customHeight="1" x14ac:dyDescent="0.2">
      <c r="A63" s="66" t="s">
        <v>55</v>
      </c>
      <c r="B63" s="40"/>
      <c r="C63" s="40"/>
      <c r="E63" s="14">
        <v>5</v>
      </c>
      <c r="F63" s="15" t="s">
        <v>12</v>
      </c>
      <c r="G63" s="14" t="s">
        <v>54</v>
      </c>
      <c r="H63" s="14" t="s">
        <v>10</v>
      </c>
      <c r="J63" s="7">
        <v>278334.18</v>
      </c>
      <c r="L63" s="7">
        <v>124530.87</v>
      </c>
      <c r="N63" s="7">
        <f t="shared" si="2"/>
        <v>548828.98</v>
      </c>
      <c r="P63" s="7">
        <v>673359.85</v>
      </c>
      <c r="R63" s="7">
        <v>590400</v>
      </c>
    </row>
    <row r="64" spans="1:21" s="7" customFormat="1" ht="14.1" customHeight="1" x14ac:dyDescent="0.2">
      <c r="A64" s="66" t="s">
        <v>56</v>
      </c>
      <c r="B64" s="40"/>
      <c r="C64" s="40"/>
      <c r="E64" s="14">
        <v>5</v>
      </c>
      <c r="F64" s="15" t="s">
        <v>12</v>
      </c>
      <c r="G64" s="14" t="s">
        <v>54</v>
      </c>
      <c r="H64" s="14" t="s">
        <v>15</v>
      </c>
      <c r="J64" s="7">
        <v>194107.41</v>
      </c>
      <c r="L64" s="7">
        <v>71452.5</v>
      </c>
      <c r="N64" s="7">
        <f t="shared" si="2"/>
        <v>288247.5</v>
      </c>
      <c r="P64" s="7">
        <v>359700</v>
      </c>
      <c r="R64" s="7">
        <f>363600+9000</f>
        <v>372600</v>
      </c>
    </row>
    <row r="65" spans="1:16" s="7" customFormat="1" ht="12.75" hidden="1" customHeight="1" x14ac:dyDescent="0.2">
      <c r="A65" s="66" t="s">
        <v>57</v>
      </c>
      <c r="B65" s="40"/>
      <c r="C65" s="40"/>
      <c r="E65" s="14">
        <v>5</v>
      </c>
      <c r="F65" s="15" t="s">
        <v>12</v>
      </c>
      <c r="G65" s="14" t="s">
        <v>54</v>
      </c>
      <c r="H65" s="14" t="s">
        <v>17</v>
      </c>
      <c r="N65" s="7">
        <f t="shared" si="2"/>
        <v>0</v>
      </c>
    </row>
    <row r="66" spans="1:16" s="7" customFormat="1" ht="14.1" customHeight="1" x14ac:dyDescent="0.2">
      <c r="A66" s="66" t="s">
        <v>312</v>
      </c>
      <c r="B66" s="40"/>
      <c r="C66" s="40"/>
      <c r="E66" s="14">
        <v>5</v>
      </c>
      <c r="F66" s="14" t="s">
        <v>12</v>
      </c>
      <c r="G66" s="16" t="s">
        <v>293</v>
      </c>
      <c r="H66" s="16" t="s">
        <v>10</v>
      </c>
      <c r="N66" s="7">
        <f t="shared" ref="N66" si="3">P66-L66</f>
        <v>50000</v>
      </c>
      <c r="P66" s="7">
        <v>50000</v>
      </c>
    </row>
    <row r="67" spans="1:16" s="7" customFormat="1" ht="14.1" hidden="1" customHeight="1" x14ac:dyDescent="0.2">
      <c r="A67" s="66" t="s">
        <v>58</v>
      </c>
      <c r="B67" s="40"/>
      <c r="C67" s="40"/>
      <c r="E67" s="14">
        <v>5</v>
      </c>
      <c r="F67" s="14" t="s">
        <v>12</v>
      </c>
      <c r="G67" s="14" t="s">
        <v>59</v>
      </c>
      <c r="H67" s="14" t="s">
        <v>60</v>
      </c>
    </row>
    <row r="68" spans="1:16" s="7" customFormat="1" ht="12.75" hidden="1" customHeight="1" x14ac:dyDescent="0.2">
      <c r="A68" s="66" t="s">
        <v>66</v>
      </c>
      <c r="B68" s="40"/>
      <c r="C68" s="40"/>
      <c r="E68" s="14">
        <v>5</v>
      </c>
      <c r="F68" s="15" t="s">
        <v>12</v>
      </c>
      <c r="G68" s="14" t="s">
        <v>67</v>
      </c>
      <c r="H68" s="14" t="s">
        <v>8</v>
      </c>
      <c r="N68" s="7">
        <f t="shared" si="2"/>
        <v>0</v>
      </c>
    </row>
    <row r="69" spans="1:16" s="7" customFormat="1" ht="12.75" hidden="1" customHeight="1" x14ac:dyDescent="0.2">
      <c r="A69" s="66" t="s">
        <v>61</v>
      </c>
      <c r="B69" s="40"/>
      <c r="C69" s="40"/>
      <c r="E69" s="14">
        <v>5</v>
      </c>
      <c r="F69" s="15" t="s">
        <v>12</v>
      </c>
      <c r="G69" s="14" t="s">
        <v>59</v>
      </c>
      <c r="H69" s="14" t="s">
        <v>8</v>
      </c>
      <c r="N69" s="7">
        <f t="shared" si="2"/>
        <v>0</v>
      </c>
    </row>
    <row r="70" spans="1:16" s="7" customFormat="1" ht="12.75" hidden="1" customHeight="1" x14ac:dyDescent="0.2">
      <c r="A70" s="66" t="s">
        <v>62</v>
      </c>
      <c r="B70" s="40"/>
      <c r="C70" s="40"/>
      <c r="E70" s="14">
        <v>5</v>
      </c>
      <c r="F70" s="15" t="s">
        <v>12</v>
      </c>
      <c r="G70" s="14" t="s">
        <v>59</v>
      </c>
      <c r="H70" s="14" t="s">
        <v>10</v>
      </c>
      <c r="N70" s="7">
        <f t="shared" si="2"/>
        <v>0</v>
      </c>
    </row>
    <row r="71" spans="1:16" s="7" customFormat="1" ht="12.75" hidden="1" customHeight="1" x14ac:dyDescent="0.2">
      <c r="A71" s="66" t="s">
        <v>63</v>
      </c>
      <c r="B71" s="40"/>
      <c r="C71" s="40"/>
      <c r="E71" s="14">
        <v>5</v>
      </c>
      <c r="F71" s="15" t="s">
        <v>12</v>
      </c>
      <c r="G71" s="14" t="s">
        <v>59</v>
      </c>
      <c r="H71" s="14" t="s">
        <v>64</v>
      </c>
      <c r="N71" s="7">
        <f t="shared" si="2"/>
        <v>0</v>
      </c>
    </row>
    <row r="72" spans="1:16" s="7" customFormat="1" ht="12.75" hidden="1" customHeight="1" x14ac:dyDescent="0.2">
      <c r="A72" s="66" t="s">
        <v>155</v>
      </c>
      <c r="B72" s="40"/>
      <c r="C72" s="40"/>
      <c r="E72" s="14">
        <v>5</v>
      </c>
      <c r="F72" s="15" t="s">
        <v>12</v>
      </c>
      <c r="G72" s="14" t="s">
        <v>59</v>
      </c>
      <c r="H72" s="14" t="s">
        <v>15</v>
      </c>
      <c r="N72" s="7">
        <f t="shared" si="2"/>
        <v>0</v>
      </c>
    </row>
    <row r="73" spans="1:16" s="7" customFormat="1" ht="12.75" hidden="1" customHeight="1" x14ac:dyDescent="0.2">
      <c r="A73" s="66" t="s">
        <v>156</v>
      </c>
      <c r="B73" s="40"/>
      <c r="C73" s="40"/>
      <c r="E73" s="14">
        <v>5</v>
      </c>
      <c r="F73" s="14" t="s">
        <v>12</v>
      </c>
      <c r="G73" s="14" t="s">
        <v>59</v>
      </c>
      <c r="H73" s="14" t="s">
        <v>17</v>
      </c>
      <c r="N73" s="7">
        <f t="shared" si="2"/>
        <v>0</v>
      </c>
    </row>
    <row r="74" spans="1:16" s="7" customFormat="1" ht="12.75" hidden="1" customHeight="1" x14ac:dyDescent="0.2">
      <c r="A74" s="66" t="s">
        <v>63</v>
      </c>
      <c r="B74" s="40"/>
      <c r="C74" s="40"/>
      <c r="E74" s="14">
        <v>5</v>
      </c>
      <c r="F74" s="15" t="s">
        <v>12</v>
      </c>
      <c r="G74" s="14" t="s">
        <v>59</v>
      </c>
      <c r="H74" s="14" t="s">
        <v>64</v>
      </c>
      <c r="N74" s="7">
        <f t="shared" si="2"/>
        <v>0</v>
      </c>
    </row>
    <row r="75" spans="1:16" s="7" customFormat="1" ht="12.75" hidden="1" customHeight="1" x14ac:dyDescent="0.2">
      <c r="A75" s="66" t="s">
        <v>65</v>
      </c>
      <c r="B75" s="40"/>
      <c r="C75" s="40"/>
      <c r="E75" s="14">
        <v>5</v>
      </c>
      <c r="F75" s="15" t="s">
        <v>12</v>
      </c>
      <c r="G75" s="14" t="s">
        <v>59</v>
      </c>
      <c r="H75" s="14" t="s">
        <v>19</v>
      </c>
      <c r="N75" s="7">
        <f t="shared" ref="N75:N110" si="4">P75-L75</f>
        <v>0</v>
      </c>
    </row>
    <row r="76" spans="1:16" s="7" customFormat="1" ht="12.75" hidden="1" customHeight="1" x14ac:dyDescent="0.2">
      <c r="A76" s="66" t="s">
        <v>157</v>
      </c>
      <c r="B76" s="40"/>
      <c r="C76" s="40"/>
      <c r="E76" s="14">
        <v>5</v>
      </c>
      <c r="F76" s="15" t="s">
        <v>12</v>
      </c>
      <c r="G76" s="14" t="s">
        <v>93</v>
      </c>
      <c r="H76" s="14" t="s">
        <v>8</v>
      </c>
      <c r="N76" s="7">
        <f t="shared" si="4"/>
        <v>0</v>
      </c>
    </row>
    <row r="77" spans="1:16" s="7" customFormat="1" ht="12.75" hidden="1" customHeight="1" x14ac:dyDescent="0.2">
      <c r="A77" s="66" t="s">
        <v>66</v>
      </c>
      <c r="B77" s="40"/>
      <c r="C77" s="40"/>
      <c r="E77" s="14">
        <v>5</v>
      </c>
      <c r="F77" s="15" t="s">
        <v>12</v>
      </c>
      <c r="G77" s="14" t="s">
        <v>67</v>
      </c>
      <c r="H77" s="14" t="s">
        <v>8</v>
      </c>
      <c r="N77" s="7">
        <f t="shared" si="4"/>
        <v>0</v>
      </c>
    </row>
    <row r="78" spans="1:16" s="7" customFormat="1" ht="12.75" hidden="1" customHeight="1" x14ac:dyDescent="0.2">
      <c r="A78" s="66" t="s">
        <v>68</v>
      </c>
      <c r="B78" s="40"/>
      <c r="C78" s="40"/>
      <c r="E78" s="14">
        <v>5</v>
      </c>
      <c r="F78" s="15" t="s">
        <v>12</v>
      </c>
      <c r="G78" s="14" t="s">
        <v>67</v>
      </c>
      <c r="H78" s="14" t="s">
        <v>10</v>
      </c>
      <c r="N78" s="7">
        <f t="shared" si="4"/>
        <v>0</v>
      </c>
    </row>
    <row r="79" spans="1:16" s="7" customFormat="1" ht="12.75" hidden="1" customHeight="1" x14ac:dyDescent="0.2">
      <c r="A79" s="66" t="s">
        <v>158</v>
      </c>
      <c r="B79" s="40"/>
      <c r="C79" s="40"/>
      <c r="E79" s="14">
        <v>5</v>
      </c>
      <c r="F79" s="15" t="s">
        <v>12</v>
      </c>
      <c r="G79" s="14" t="s">
        <v>70</v>
      </c>
      <c r="H79" s="14" t="s">
        <v>8</v>
      </c>
      <c r="N79" s="7">
        <f t="shared" si="4"/>
        <v>0</v>
      </c>
    </row>
    <row r="80" spans="1:16" s="7" customFormat="1" ht="12.75" hidden="1" customHeight="1" x14ac:dyDescent="0.2">
      <c r="A80" s="66" t="s">
        <v>159</v>
      </c>
      <c r="B80" s="40"/>
      <c r="C80" s="40"/>
      <c r="E80" s="14">
        <v>5</v>
      </c>
      <c r="F80" s="15" t="s">
        <v>12</v>
      </c>
      <c r="G80" s="14" t="s">
        <v>70</v>
      </c>
      <c r="H80" s="14" t="s">
        <v>10</v>
      </c>
      <c r="N80" s="7">
        <f t="shared" si="4"/>
        <v>0</v>
      </c>
    </row>
    <row r="81" spans="1:18" s="7" customFormat="1" ht="14.1" customHeight="1" x14ac:dyDescent="0.2">
      <c r="A81" s="66" t="s">
        <v>69</v>
      </c>
      <c r="B81" s="40"/>
      <c r="C81" s="40"/>
      <c r="E81" s="14">
        <v>5</v>
      </c>
      <c r="F81" s="15" t="s">
        <v>12</v>
      </c>
      <c r="G81" s="14" t="s">
        <v>70</v>
      </c>
      <c r="H81" s="14" t="s">
        <v>15</v>
      </c>
      <c r="J81" s="7">
        <v>20623632.75</v>
      </c>
      <c r="L81" s="7">
        <v>9998441.6999999993</v>
      </c>
      <c r="N81" s="7">
        <f t="shared" si="4"/>
        <v>36403086.299999997</v>
      </c>
      <c r="P81" s="7">
        <v>46401528</v>
      </c>
      <c r="R81" s="7">
        <v>47897904</v>
      </c>
    </row>
    <row r="82" spans="1:18" s="7" customFormat="1" ht="14.1" customHeight="1" x14ac:dyDescent="0.2">
      <c r="A82" s="66" t="s">
        <v>160</v>
      </c>
      <c r="B82" s="40"/>
      <c r="C82" s="40"/>
      <c r="E82" s="14">
        <v>5</v>
      </c>
      <c r="F82" s="15" t="s">
        <v>12</v>
      </c>
      <c r="G82" s="14" t="s">
        <v>163</v>
      </c>
      <c r="H82" s="14" t="s">
        <v>8</v>
      </c>
      <c r="R82" s="7">
        <v>4500000</v>
      </c>
    </row>
    <row r="83" spans="1:18" s="7" customFormat="1" ht="12.75" hidden="1" customHeight="1" x14ac:dyDescent="0.2">
      <c r="A83" s="66" t="s">
        <v>161</v>
      </c>
      <c r="B83" s="40"/>
      <c r="C83" s="40"/>
      <c r="E83" s="14">
        <v>5</v>
      </c>
      <c r="F83" s="15" t="s">
        <v>12</v>
      </c>
      <c r="G83" s="14" t="s">
        <v>163</v>
      </c>
      <c r="H83" s="16" t="s">
        <v>49</v>
      </c>
      <c r="N83" s="7">
        <f t="shared" si="4"/>
        <v>0</v>
      </c>
    </row>
    <row r="84" spans="1:18" s="7" customFormat="1" ht="14.1" customHeight="1" x14ac:dyDescent="0.2">
      <c r="A84" s="66" t="s">
        <v>71</v>
      </c>
      <c r="B84" s="40"/>
      <c r="C84" s="40"/>
      <c r="E84" s="14">
        <v>5</v>
      </c>
      <c r="F84" s="15" t="s">
        <v>12</v>
      </c>
      <c r="G84" s="14" t="s">
        <v>163</v>
      </c>
      <c r="H84" s="14" t="s">
        <v>10</v>
      </c>
      <c r="J84" s="7">
        <v>11272722.939999999</v>
      </c>
      <c r="L84" s="7">
        <v>4339988.5599999996</v>
      </c>
      <c r="N84" s="7">
        <f t="shared" si="4"/>
        <v>10652034.100000001</v>
      </c>
      <c r="P84" s="7">
        <v>14992022.66</v>
      </c>
      <c r="R84" s="7">
        <v>16035000</v>
      </c>
    </row>
    <row r="85" spans="1:18" s="7" customFormat="1" ht="12.75" hidden="1" customHeight="1" x14ac:dyDescent="0.2">
      <c r="A85" s="66" t="s">
        <v>162</v>
      </c>
      <c r="B85" s="40"/>
      <c r="C85" s="40"/>
      <c r="E85" s="14">
        <v>5</v>
      </c>
      <c r="F85" s="15" t="s">
        <v>12</v>
      </c>
      <c r="G85" s="14" t="s">
        <v>163</v>
      </c>
      <c r="H85" s="14" t="s">
        <v>15</v>
      </c>
      <c r="N85" s="7">
        <f t="shared" si="4"/>
        <v>0</v>
      </c>
    </row>
    <row r="86" spans="1:18" s="7" customFormat="1" ht="12.75" hidden="1" customHeight="1" x14ac:dyDescent="0.2">
      <c r="A86" s="66" t="s">
        <v>72</v>
      </c>
      <c r="B86" s="40"/>
      <c r="C86" s="40"/>
      <c r="E86" s="14">
        <v>5</v>
      </c>
      <c r="F86" s="15" t="s">
        <v>12</v>
      </c>
      <c r="G86" s="14" t="s">
        <v>70</v>
      </c>
      <c r="H86" s="14" t="s">
        <v>49</v>
      </c>
      <c r="N86" s="7">
        <f t="shared" si="4"/>
        <v>0</v>
      </c>
    </row>
    <row r="87" spans="1:18" s="7" customFormat="1" ht="14.1" customHeight="1" x14ac:dyDescent="0.2">
      <c r="A87" s="66" t="s">
        <v>161</v>
      </c>
      <c r="B87" s="40"/>
      <c r="C87" s="40"/>
      <c r="E87" s="14">
        <v>5</v>
      </c>
      <c r="F87" s="15" t="s">
        <v>12</v>
      </c>
      <c r="G87" s="16" t="s">
        <v>163</v>
      </c>
      <c r="H87" s="14" t="s">
        <v>49</v>
      </c>
      <c r="N87" s="7">
        <f t="shared" ref="N87" si="5">P87-L87</f>
        <v>16000</v>
      </c>
      <c r="P87" s="7">
        <v>16000</v>
      </c>
    </row>
    <row r="88" spans="1:18" s="7" customFormat="1" ht="12.75" hidden="1" customHeight="1" x14ac:dyDescent="0.2">
      <c r="A88" s="66" t="s">
        <v>164</v>
      </c>
      <c r="B88" s="40"/>
      <c r="C88" s="40"/>
      <c r="E88" s="14">
        <v>5</v>
      </c>
      <c r="F88" s="15" t="s">
        <v>12</v>
      </c>
      <c r="G88" s="14" t="s">
        <v>74</v>
      </c>
      <c r="H88" s="14" t="s">
        <v>10</v>
      </c>
      <c r="N88" s="7">
        <f t="shared" si="4"/>
        <v>0</v>
      </c>
    </row>
    <row r="89" spans="1:18" s="7" customFormat="1" ht="14.1" customHeight="1" x14ac:dyDescent="0.2">
      <c r="A89" s="66" t="s">
        <v>165</v>
      </c>
      <c r="B89" s="40"/>
      <c r="C89" s="40"/>
      <c r="E89" s="14">
        <v>5</v>
      </c>
      <c r="F89" s="15" t="s">
        <v>12</v>
      </c>
      <c r="G89" s="14" t="s">
        <v>74</v>
      </c>
      <c r="H89" s="14" t="s">
        <v>15</v>
      </c>
      <c r="J89" s="7">
        <v>45000</v>
      </c>
    </row>
    <row r="90" spans="1:18" s="7" customFormat="1" ht="14.1" customHeight="1" x14ac:dyDescent="0.2">
      <c r="A90" s="66" t="s">
        <v>166</v>
      </c>
      <c r="B90" s="40"/>
      <c r="C90" s="40"/>
      <c r="E90" s="14">
        <v>5</v>
      </c>
      <c r="F90" s="15" t="s">
        <v>12</v>
      </c>
      <c r="G90" s="14" t="s">
        <v>74</v>
      </c>
      <c r="H90" s="14" t="s">
        <v>17</v>
      </c>
      <c r="J90" s="7">
        <v>5514550.1500000004</v>
      </c>
      <c r="N90" s="7">
        <f t="shared" si="4"/>
        <v>1060000</v>
      </c>
      <c r="P90" s="7">
        <v>1060000</v>
      </c>
      <c r="R90" s="7">
        <v>1060000</v>
      </c>
    </row>
    <row r="91" spans="1:18" s="7" customFormat="1" ht="12.75" hidden="1" customHeight="1" x14ac:dyDescent="0.2">
      <c r="A91" s="66" t="s">
        <v>167</v>
      </c>
      <c r="B91" s="40"/>
      <c r="C91" s="40"/>
      <c r="E91" s="14">
        <v>5</v>
      </c>
      <c r="F91" s="15" t="s">
        <v>12</v>
      </c>
      <c r="G91" s="14" t="s">
        <v>74</v>
      </c>
      <c r="H91" s="14" t="s">
        <v>8</v>
      </c>
      <c r="N91" s="7">
        <f t="shared" si="4"/>
        <v>0</v>
      </c>
    </row>
    <row r="92" spans="1:18" s="7" customFormat="1" ht="12.75" hidden="1" customHeight="1" x14ac:dyDescent="0.2">
      <c r="A92" s="66" t="s">
        <v>168</v>
      </c>
      <c r="B92" s="40"/>
      <c r="C92" s="40"/>
      <c r="E92" s="14">
        <v>5</v>
      </c>
      <c r="F92" s="15" t="s">
        <v>12</v>
      </c>
      <c r="G92" s="14" t="s">
        <v>74</v>
      </c>
      <c r="H92" s="14" t="s">
        <v>45</v>
      </c>
      <c r="N92" s="7">
        <f t="shared" si="4"/>
        <v>0</v>
      </c>
    </row>
    <row r="93" spans="1:18" s="7" customFormat="1" ht="14.1" customHeight="1" x14ac:dyDescent="0.2">
      <c r="A93" s="66" t="s">
        <v>73</v>
      </c>
      <c r="B93" s="40"/>
      <c r="C93" s="40"/>
      <c r="E93" s="14">
        <v>5</v>
      </c>
      <c r="F93" s="15" t="s">
        <v>12</v>
      </c>
      <c r="G93" s="14" t="s">
        <v>74</v>
      </c>
      <c r="H93" s="14" t="s">
        <v>64</v>
      </c>
      <c r="J93" s="7">
        <v>300410</v>
      </c>
      <c r="N93" s="7">
        <f t="shared" si="4"/>
        <v>1984177.35</v>
      </c>
      <c r="P93" s="7">
        <v>1984177.35</v>
      </c>
      <c r="R93" s="7">
        <v>1500000</v>
      </c>
    </row>
    <row r="94" spans="1:18" s="7" customFormat="1" ht="14.1" customHeight="1" x14ac:dyDescent="0.2">
      <c r="A94" s="66" t="s">
        <v>75</v>
      </c>
      <c r="B94" s="40"/>
      <c r="C94" s="40"/>
      <c r="E94" s="14">
        <v>5</v>
      </c>
      <c r="F94" s="15" t="s">
        <v>12</v>
      </c>
      <c r="G94" s="14" t="s">
        <v>74</v>
      </c>
      <c r="H94" s="14" t="s">
        <v>19</v>
      </c>
      <c r="N94" s="7">
        <f t="shared" si="4"/>
        <v>236000</v>
      </c>
      <c r="P94" s="7">
        <v>236000</v>
      </c>
      <c r="R94" s="7">
        <v>236000</v>
      </c>
    </row>
    <row r="95" spans="1:18" s="7" customFormat="1" ht="12.75" hidden="1" customHeight="1" x14ac:dyDescent="0.2">
      <c r="A95" s="66" t="s">
        <v>76</v>
      </c>
      <c r="B95" s="40"/>
      <c r="C95" s="40"/>
      <c r="E95" s="14">
        <v>5</v>
      </c>
      <c r="F95" s="15" t="s">
        <v>12</v>
      </c>
      <c r="G95" s="14" t="s">
        <v>74</v>
      </c>
      <c r="H95" s="14" t="s">
        <v>60</v>
      </c>
      <c r="N95" s="7">
        <f t="shared" si="4"/>
        <v>0</v>
      </c>
    </row>
    <row r="96" spans="1:18" s="7" customFormat="1" ht="14.1" customHeight="1" x14ac:dyDescent="0.2">
      <c r="A96" s="66" t="s">
        <v>77</v>
      </c>
      <c r="B96" s="40"/>
      <c r="C96" s="40"/>
      <c r="E96" s="14">
        <v>5</v>
      </c>
      <c r="F96" s="15" t="s">
        <v>12</v>
      </c>
      <c r="G96" s="14" t="s">
        <v>74</v>
      </c>
      <c r="H96" s="14" t="s">
        <v>49</v>
      </c>
      <c r="N96" s="7">
        <f t="shared" si="4"/>
        <v>475000</v>
      </c>
      <c r="P96" s="7">
        <v>475000</v>
      </c>
      <c r="R96" s="7">
        <v>475000</v>
      </c>
    </row>
    <row r="97" spans="1:18" s="7" customFormat="1" ht="12.75" hidden="1" customHeight="1" x14ac:dyDescent="0.2">
      <c r="A97" s="66" t="s">
        <v>165</v>
      </c>
      <c r="B97" s="40"/>
      <c r="C97" s="40"/>
      <c r="E97" s="14">
        <v>5</v>
      </c>
      <c r="F97" s="15" t="s">
        <v>12</v>
      </c>
      <c r="G97" s="14" t="s">
        <v>74</v>
      </c>
      <c r="H97" s="14" t="s">
        <v>15</v>
      </c>
      <c r="N97" s="7">
        <f t="shared" si="4"/>
        <v>0</v>
      </c>
    </row>
    <row r="98" spans="1:18" s="7" customFormat="1" ht="12.75" hidden="1" customHeight="1" x14ac:dyDescent="0.2">
      <c r="A98" s="66" t="s">
        <v>78</v>
      </c>
      <c r="B98" s="40"/>
      <c r="C98" s="40"/>
      <c r="E98" s="14">
        <v>5</v>
      </c>
      <c r="F98" s="15" t="s">
        <v>12</v>
      </c>
      <c r="G98" s="14" t="s">
        <v>79</v>
      </c>
      <c r="H98" s="14" t="s">
        <v>10</v>
      </c>
      <c r="N98" s="7">
        <f t="shared" si="4"/>
        <v>0</v>
      </c>
    </row>
    <row r="99" spans="1:18" s="7" customFormat="1" ht="12.75" hidden="1" customHeight="1" x14ac:dyDescent="0.2">
      <c r="A99" s="66" t="s">
        <v>80</v>
      </c>
      <c r="B99" s="40"/>
      <c r="C99" s="40"/>
      <c r="E99" s="14">
        <v>5</v>
      </c>
      <c r="F99" s="15" t="s">
        <v>12</v>
      </c>
      <c r="G99" s="14" t="s">
        <v>79</v>
      </c>
      <c r="H99" s="14" t="s">
        <v>15</v>
      </c>
      <c r="N99" s="7">
        <f t="shared" si="4"/>
        <v>0</v>
      </c>
    </row>
    <row r="100" spans="1:18" s="7" customFormat="1" ht="12.75" hidden="1" customHeight="1" x14ac:dyDescent="0.2">
      <c r="A100" s="66" t="s">
        <v>169</v>
      </c>
      <c r="B100" s="40"/>
      <c r="C100" s="40"/>
      <c r="E100" s="14">
        <v>5</v>
      </c>
      <c r="F100" s="15" t="s">
        <v>12</v>
      </c>
      <c r="G100" s="14" t="s">
        <v>79</v>
      </c>
      <c r="H100" s="15" t="s">
        <v>60</v>
      </c>
      <c r="N100" s="7">
        <f t="shared" si="4"/>
        <v>0</v>
      </c>
    </row>
    <row r="101" spans="1:18" s="7" customFormat="1" ht="12.75" hidden="1" customHeight="1" x14ac:dyDescent="0.2">
      <c r="A101" s="66" t="s">
        <v>170</v>
      </c>
      <c r="B101" s="40"/>
      <c r="C101" s="40"/>
      <c r="E101" s="14">
        <v>5</v>
      </c>
      <c r="F101" s="15" t="s">
        <v>12</v>
      </c>
      <c r="G101" s="14" t="s">
        <v>79</v>
      </c>
      <c r="H101" s="15" t="s">
        <v>19</v>
      </c>
      <c r="N101" s="7">
        <f t="shared" si="4"/>
        <v>0</v>
      </c>
    </row>
    <row r="102" spans="1:18" s="7" customFormat="1" ht="12.75" hidden="1" customHeight="1" x14ac:dyDescent="0.2">
      <c r="A102" s="66" t="s">
        <v>171</v>
      </c>
      <c r="B102" s="40"/>
      <c r="C102" s="40"/>
      <c r="E102" s="14">
        <v>5</v>
      </c>
      <c r="F102" s="15" t="s">
        <v>12</v>
      </c>
      <c r="G102" s="14" t="s">
        <v>79</v>
      </c>
      <c r="H102" s="15" t="s">
        <v>82</v>
      </c>
      <c r="N102" s="7">
        <f t="shared" si="4"/>
        <v>0</v>
      </c>
    </row>
    <row r="103" spans="1:18" s="7" customFormat="1" ht="12.75" hidden="1" customHeight="1" x14ac:dyDescent="0.2">
      <c r="A103" s="66" t="s">
        <v>81</v>
      </c>
      <c r="B103" s="40"/>
      <c r="C103" s="40"/>
      <c r="E103" s="14">
        <v>5</v>
      </c>
      <c r="F103" s="15" t="s">
        <v>12</v>
      </c>
      <c r="G103" s="14" t="s">
        <v>59</v>
      </c>
      <c r="H103" s="15" t="s">
        <v>82</v>
      </c>
      <c r="N103" s="7">
        <f t="shared" si="4"/>
        <v>0</v>
      </c>
    </row>
    <row r="104" spans="1:18" s="7" customFormat="1" ht="12.75" hidden="1" customHeight="1" x14ac:dyDescent="0.2">
      <c r="A104" s="66" t="s">
        <v>83</v>
      </c>
      <c r="B104" s="40"/>
      <c r="C104" s="40"/>
      <c r="E104" s="14">
        <v>5</v>
      </c>
      <c r="F104" s="15" t="s">
        <v>12</v>
      </c>
      <c r="G104" s="14" t="s">
        <v>84</v>
      </c>
      <c r="H104" s="15" t="s">
        <v>8</v>
      </c>
      <c r="N104" s="7">
        <f t="shared" si="4"/>
        <v>0</v>
      </c>
    </row>
    <row r="105" spans="1:18" s="7" customFormat="1" ht="12.75" hidden="1" customHeight="1" x14ac:dyDescent="0.2">
      <c r="A105" s="66" t="s">
        <v>85</v>
      </c>
      <c r="B105" s="40"/>
      <c r="C105" s="40"/>
      <c r="E105" s="14">
        <v>5</v>
      </c>
      <c r="F105" s="15" t="s">
        <v>12</v>
      </c>
      <c r="G105" s="14" t="s">
        <v>84</v>
      </c>
      <c r="H105" s="15" t="s">
        <v>10</v>
      </c>
      <c r="N105" s="7">
        <f t="shared" si="4"/>
        <v>0</v>
      </c>
    </row>
    <row r="106" spans="1:18" s="7" customFormat="1" ht="12.75" hidden="1" customHeight="1" x14ac:dyDescent="0.2">
      <c r="A106" s="66" t="s">
        <v>86</v>
      </c>
      <c r="B106" s="40"/>
      <c r="C106" s="40"/>
      <c r="E106" s="14">
        <v>5</v>
      </c>
      <c r="F106" s="15" t="s">
        <v>12</v>
      </c>
      <c r="G106" s="14" t="s">
        <v>84</v>
      </c>
      <c r="H106" s="15" t="s">
        <v>15</v>
      </c>
      <c r="N106" s="7">
        <f t="shared" si="4"/>
        <v>0</v>
      </c>
    </row>
    <row r="107" spans="1:18" s="7" customFormat="1" ht="14.1" customHeight="1" x14ac:dyDescent="0.2">
      <c r="A107" s="66" t="s">
        <v>172</v>
      </c>
      <c r="B107" s="40"/>
      <c r="C107" s="40"/>
      <c r="E107" s="14">
        <v>5</v>
      </c>
      <c r="F107" s="15" t="s">
        <v>12</v>
      </c>
      <c r="G107" s="14" t="s">
        <v>174</v>
      </c>
      <c r="H107" s="15" t="s">
        <v>8</v>
      </c>
      <c r="J107" s="7">
        <v>228208.35</v>
      </c>
      <c r="L107" s="7">
        <v>134072</v>
      </c>
      <c r="N107" s="7">
        <f t="shared" si="4"/>
        <v>1027645.25</v>
      </c>
      <c r="P107" s="7">
        <v>1161717.25</v>
      </c>
      <c r="R107" s="7">
        <v>1290000</v>
      </c>
    </row>
    <row r="108" spans="1:18" s="7" customFormat="1" ht="12.75" hidden="1" customHeight="1" x14ac:dyDescent="0.2">
      <c r="A108" s="66" t="s">
        <v>173</v>
      </c>
      <c r="B108" s="40"/>
      <c r="C108" s="40"/>
      <c r="E108" s="14">
        <v>5</v>
      </c>
      <c r="F108" s="15" t="s">
        <v>12</v>
      </c>
      <c r="G108" s="14" t="s">
        <v>174</v>
      </c>
      <c r="H108" s="15" t="s">
        <v>10</v>
      </c>
      <c r="N108" s="7">
        <f t="shared" si="4"/>
        <v>0</v>
      </c>
    </row>
    <row r="109" spans="1:18" s="7" customFormat="1" ht="12.75" hidden="1" customHeight="1" x14ac:dyDescent="0.2">
      <c r="A109" s="66" t="s">
        <v>87</v>
      </c>
      <c r="B109" s="40"/>
      <c r="C109" s="40"/>
      <c r="E109" s="14">
        <v>5</v>
      </c>
      <c r="F109" s="15" t="s">
        <v>12</v>
      </c>
      <c r="G109" s="14" t="s">
        <v>174</v>
      </c>
      <c r="H109" s="15" t="s">
        <v>15</v>
      </c>
      <c r="N109" s="7">
        <f t="shared" si="4"/>
        <v>0</v>
      </c>
    </row>
    <row r="110" spans="1:18" s="7" customFormat="1" ht="14.1" customHeight="1" x14ac:dyDescent="0.2">
      <c r="A110" s="66" t="s">
        <v>294</v>
      </c>
      <c r="B110" s="40"/>
      <c r="C110" s="40"/>
      <c r="E110" s="14">
        <v>5</v>
      </c>
      <c r="F110" s="15" t="s">
        <v>12</v>
      </c>
      <c r="G110" s="83">
        <v>99</v>
      </c>
      <c r="H110" s="89">
        <v>990</v>
      </c>
      <c r="J110" s="7">
        <v>4083815</v>
      </c>
      <c r="L110" s="7">
        <v>1683068.7</v>
      </c>
      <c r="N110" s="7">
        <f t="shared" si="4"/>
        <v>5462131.2999999998</v>
      </c>
      <c r="P110" s="7">
        <v>7145200</v>
      </c>
      <c r="R110" s="7">
        <v>8287200</v>
      </c>
    </row>
    <row r="111" spans="1:18" s="7" customFormat="1" ht="18.95" customHeight="1" x14ac:dyDescent="0.2">
      <c r="A111" s="129" t="s">
        <v>191</v>
      </c>
      <c r="B111" s="129"/>
      <c r="C111" s="129"/>
      <c r="J111" s="22">
        <f>SUM(J42:J110)</f>
        <v>128658744.82999998</v>
      </c>
      <c r="K111" s="18"/>
      <c r="L111" s="22">
        <f>SUM(L42:L110)</f>
        <v>32388663.649999995</v>
      </c>
      <c r="N111" s="22">
        <f>SUM(N42:N110)</f>
        <v>291541678.25000006</v>
      </c>
      <c r="P111" s="22">
        <f>SUM(P42:P110)</f>
        <v>323930341.90000004</v>
      </c>
      <c r="R111" s="22">
        <f>SUM(R42:R110)</f>
        <v>416523815.56999999</v>
      </c>
    </row>
    <row r="112" spans="1:18" s="7" customFormat="1" ht="6" hidden="1" customHeight="1" x14ac:dyDescent="0.2">
      <c r="A112" s="20"/>
      <c r="B112" s="20"/>
      <c r="C112" s="20"/>
      <c r="J112" s="18"/>
      <c r="K112" s="18"/>
    </row>
    <row r="113" spans="1:18" s="7" customFormat="1" ht="12" hidden="1" customHeight="1" x14ac:dyDescent="0.2">
      <c r="A113" s="69" t="s">
        <v>189</v>
      </c>
    </row>
    <row r="114" spans="1:18" s="7" customFormat="1" ht="12" hidden="1" customHeight="1" x14ac:dyDescent="0.2">
      <c r="A114" s="66" t="s">
        <v>109</v>
      </c>
      <c r="E114" s="14">
        <v>5</v>
      </c>
      <c r="F114" s="15" t="s">
        <v>29</v>
      </c>
      <c r="G114" s="14" t="s">
        <v>7</v>
      </c>
      <c r="H114" s="14" t="s">
        <v>17</v>
      </c>
    </row>
    <row r="115" spans="1:18" s="7" customFormat="1" ht="12" hidden="1" customHeight="1" x14ac:dyDescent="0.2">
      <c r="A115" s="66" t="s">
        <v>180</v>
      </c>
      <c r="E115" s="14">
        <v>5</v>
      </c>
      <c r="F115" s="15" t="s">
        <v>29</v>
      </c>
      <c r="G115" s="14" t="s">
        <v>7</v>
      </c>
      <c r="H115" s="14" t="s">
        <v>64</v>
      </c>
    </row>
    <row r="116" spans="1:18" s="7" customFormat="1" ht="12" hidden="1" customHeight="1" x14ac:dyDescent="0.2">
      <c r="A116" s="66" t="s">
        <v>181</v>
      </c>
      <c r="E116" s="14">
        <v>5</v>
      </c>
      <c r="F116" s="15" t="s">
        <v>29</v>
      </c>
      <c r="G116" s="14" t="s">
        <v>7</v>
      </c>
      <c r="H116" s="16" t="s">
        <v>49</v>
      </c>
    </row>
    <row r="117" spans="1:18" s="7" customFormat="1" ht="12" hidden="1" customHeight="1" x14ac:dyDescent="0.2">
      <c r="A117" s="66" t="s">
        <v>181</v>
      </c>
      <c r="E117" s="14">
        <v>5</v>
      </c>
      <c r="F117" s="15" t="s">
        <v>29</v>
      </c>
      <c r="G117" s="14" t="s">
        <v>7</v>
      </c>
      <c r="H117" s="16" t="s">
        <v>49</v>
      </c>
    </row>
    <row r="118" spans="1:18" s="7" customFormat="1" ht="12" hidden="1" customHeight="1" x14ac:dyDescent="0.2">
      <c r="A118" s="66" t="s">
        <v>182</v>
      </c>
      <c r="E118" s="14">
        <v>5</v>
      </c>
      <c r="F118" s="15" t="s">
        <v>29</v>
      </c>
      <c r="G118" s="14" t="s">
        <v>7</v>
      </c>
      <c r="H118" s="14" t="s">
        <v>10</v>
      </c>
    </row>
    <row r="119" spans="1:18" s="7" customFormat="1" ht="12" hidden="1" customHeight="1" x14ac:dyDescent="0.2">
      <c r="A119" s="66" t="s">
        <v>181</v>
      </c>
      <c r="E119" s="14">
        <v>5</v>
      </c>
      <c r="F119" s="15" t="s">
        <v>29</v>
      </c>
      <c r="G119" s="14" t="s">
        <v>7</v>
      </c>
      <c r="H119" s="16" t="s">
        <v>49</v>
      </c>
    </row>
    <row r="120" spans="1:18" s="7" customFormat="1" ht="12" hidden="1" customHeight="1" x14ac:dyDescent="0.2">
      <c r="A120" s="66" t="s">
        <v>183</v>
      </c>
      <c r="E120" s="14">
        <v>5</v>
      </c>
      <c r="F120" s="15" t="s">
        <v>29</v>
      </c>
      <c r="G120" s="14" t="s">
        <v>7</v>
      </c>
      <c r="H120" s="14" t="s">
        <v>8</v>
      </c>
    </row>
    <row r="121" spans="1:18" s="7" customFormat="1" ht="12" hidden="1" customHeight="1" x14ac:dyDescent="0.2">
      <c r="A121" s="66" t="s">
        <v>184</v>
      </c>
      <c r="E121" s="14">
        <v>5</v>
      </c>
      <c r="F121" s="15" t="s">
        <v>29</v>
      </c>
      <c r="G121" s="14" t="s">
        <v>7</v>
      </c>
      <c r="H121" s="14" t="s">
        <v>15</v>
      </c>
    </row>
    <row r="122" spans="1:18" s="7" customFormat="1" ht="18.95" hidden="1" customHeight="1" x14ac:dyDescent="0.2">
      <c r="A122" s="63" t="s">
        <v>185</v>
      </c>
      <c r="J122" s="64">
        <f>SUM(J114:J121)</f>
        <v>0</v>
      </c>
      <c r="K122" s="27"/>
      <c r="L122" s="64">
        <f>SUM(L114:L121)</f>
        <v>0</v>
      </c>
      <c r="M122" s="27"/>
      <c r="N122" s="64">
        <f>SUM(N114:N121)</f>
        <v>0</v>
      </c>
      <c r="O122" s="27"/>
      <c r="P122" s="64">
        <f>SUM(P114:P121)</f>
        <v>0</v>
      </c>
      <c r="Q122" s="27"/>
      <c r="R122" s="64">
        <f>SUM(R114:R121)</f>
        <v>0</v>
      </c>
    </row>
    <row r="123" spans="1:18" s="7" customFormat="1" ht="6" customHeight="1" x14ac:dyDescent="0.2"/>
    <row r="124" spans="1:18" s="7" customFormat="1" ht="15.95" customHeight="1" x14ac:dyDescent="0.2">
      <c r="A124" s="68" t="s">
        <v>190</v>
      </c>
      <c r="B124" s="11"/>
      <c r="C124" s="11"/>
    </row>
    <row r="125" spans="1:18" s="7" customFormat="1" ht="12.75" hidden="1" customHeight="1" x14ac:dyDescent="0.2">
      <c r="A125" s="11" t="s">
        <v>89</v>
      </c>
      <c r="B125" s="24"/>
      <c r="C125" s="24"/>
    </row>
    <row r="126" spans="1:18" s="7" customFormat="1" ht="12.75" hidden="1" customHeight="1" x14ac:dyDescent="0.2">
      <c r="A126" s="70" t="s">
        <v>90</v>
      </c>
      <c r="B126" s="9"/>
      <c r="C126" s="9"/>
      <c r="E126" s="14">
        <v>1</v>
      </c>
      <c r="F126" s="15" t="s">
        <v>12</v>
      </c>
      <c r="G126" s="14" t="s">
        <v>54</v>
      </c>
      <c r="H126" s="16" t="s">
        <v>10</v>
      </c>
    </row>
    <row r="127" spans="1:18" s="7" customFormat="1" ht="6" customHeight="1" x14ac:dyDescent="0.2">
      <c r="A127" s="70"/>
      <c r="B127" s="9"/>
      <c r="C127" s="9"/>
      <c r="E127" s="14"/>
      <c r="F127" s="15"/>
      <c r="G127" s="14"/>
      <c r="H127" s="16"/>
    </row>
    <row r="128" spans="1:18" s="7" customFormat="1" ht="12.75" customHeight="1" x14ac:dyDescent="0.2">
      <c r="A128" s="71" t="s">
        <v>91</v>
      </c>
      <c r="B128" s="25"/>
      <c r="C128" s="25"/>
    </row>
    <row r="129" spans="1:18" s="7" customFormat="1" ht="12.75" hidden="1" customHeight="1" x14ac:dyDescent="0.2">
      <c r="A129" s="66" t="s">
        <v>92</v>
      </c>
      <c r="B129" s="40"/>
      <c r="C129" s="40"/>
      <c r="E129" s="14">
        <v>1</v>
      </c>
      <c r="F129" s="15" t="s">
        <v>93</v>
      </c>
      <c r="G129" s="14" t="s">
        <v>7</v>
      </c>
      <c r="H129" s="14" t="s">
        <v>8</v>
      </c>
    </row>
    <row r="130" spans="1:18" s="7" customFormat="1" ht="12.75" hidden="1" customHeight="1" x14ac:dyDescent="0.2">
      <c r="A130" s="66" t="s">
        <v>94</v>
      </c>
      <c r="B130" s="40"/>
      <c r="C130" s="40"/>
      <c r="E130" s="14">
        <v>1</v>
      </c>
      <c r="F130" s="15" t="s">
        <v>93</v>
      </c>
      <c r="G130" s="14" t="s">
        <v>34</v>
      </c>
      <c r="H130" s="14" t="s">
        <v>8</v>
      </c>
    </row>
    <row r="131" spans="1:18" s="7" customFormat="1" ht="12.75" hidden="1" customHeight="1" x14ac:dyDescent="0.2">
      <c r="A131" s="66" t="s">
        <v>95</v>
      </c>
      <c r="B131" s="42"/>
      <c r="C131" s="42"/>
      <c r="E131" s="14">
        <v>1</v>
      </c>
      <c r="F131" s="15" t="s">
        <v>93</v>
      </c>
      <c r="G131" s="14" t="s">
        <v>34</v>
      </c>
      <c r="H131" s="14" t="s">
        <v>49</v>
      </c>
    </row>
    <row r="132" spans="1:18" s="7" customFormat="1" ht="14.1" customHeight="1" x14ac:dyDescent="0.2">
      <c r="A132" s="66" t="s">
        <v>96</v>
      </c>
      <c r="B132" s="42"/>
      <c r="C132" s="42"/>
      <c r="D132" s="15"/>
      <c r="E132" s="14">
        <v>1</v>
      </c>
      <c r="F132" s="15" t="s">
        <v>93</v>
      </c>
      <c r="G132" s="14" t="s">
        <v>54</v>
      </c>
      <c r="H132" s="14" t="s">
        <v>10</v>
      </c>
      <c r="J132" s="7">
        <v>40035</v>
      </c>
      <c r="N132" s="7">
        <f t="shared" ref="N132:N145" si="6">P132-L132</f>
        <v>1335500</v>
      </c>
      <c r="P132" s="7">
        <v>1335500</v>
      </c>
    </row>
    <row r="133" spans="1:18" s="7" customFormat="1" ht="14.1" hidden="1" customHeight="1" x14ac:dyDescent="0.2">
      <c r="A133" s="66" t="s">
        <v>98</v>
      </c>
      <c r="B133" s="42"/>
      <c r="C133" s="42"/>
      <c r="E133" s="14">
        <v>1</v>
      </c>
      <c r="F133" s="15" t="s">
        <v>93</v>
      </c>
      <c r="G133" s="14" t="s">
        <v>54</v>
      </c>
      <c r="H133" s="14" t="s">
        <v>15</v>
      </c>
      <c r="N133" s="7">
        <f t="shared" si="6"/>
        <v>0</v>
      </c>
    </row>
    <row r="134" spans="1:18" s="7" customFormat="1" ht="12.75" hidden="1" customHeight="1" x14ac:dyDescent="0.2">
      <c r="A134" s="66" t="s">
        <v>99</v>
      </c>
      <c r="B134" s="42"/>
      <c r="C134" s="42"/>
      <c r="D134" s="15"/>
      <c r="E134" s="14">
        <v>1</v>
      </c>
      <c r="F134" s="15" t="s">
        <v>93</v>
      </c>
      <c r="G134" s="14" t="s">
        <v>93</v>
      </c>
      <c r="H134" s="14" t="s">
        <v>10</v>
      </c>
      <c r="N134" s="7">
        <f t="shared" si="6"/>
        <v>0</v>
      </c>
    </row>
    <row r="135" spans="1:18" s="7" customFormat="1" ht="14.1" customHeight="1" x14ac:dyDescent="0.2">
      <c r="A135" s="66" t="s">
        <v>100</v>
      </c>
      <c r="B135" s="40"/>
      <c r="C135" s="40"/>
      <c r="E135" s="14">
        <v>1</v>
      </c>
      <c r="F135" s="15" t="s">
        <v>93</v>
      </c>
      <c r="G135" s="14" t="s">
        <v>54</v>
      </c>
      <c r="H135" s="14" t="s">
        <v>19</v>
      </c>
      <c r="N135" s="7">
        <f t="shared" si="6"/>
        <v>165800</v>
      </c>
      <c r="P135" s="7">
        <v>165800</v>
      </c>
    </row>
    <row r="136" spans="1:18" s="7" customFormat="1" ht="12.75" hidden="1" customHeight="1" x14ac:dyDescent="0.2">
      <c r="A136" s="66" t="s">
        <v>175</v>
      </c>
      <c r="B136" s="40"/>
      <c r="C136" s="40"/>
      <c r="E136" s="14">
        <v>1</v>
      </c>
      <c r="F136" s="15" t="s">
        <v>93</v>
      </c>
      <c r="G136" s="14" t="s">
        <v>54</v>
      </c>
      <c r="H136" s="14" t="s">
        <v>82</v>
      </c>
      <c r="N136" s="7">
        <f t="shared" si="6"/>
        <v>0</v>
      </c>
    </row>
    <row r="137" spans="1:18" s="7" customFormat="1" ht="14.1" customHeight="1" x14ac:dyDescent="0.2">
      <c r="A137" s="66" t="s">
        <v>176</v>
      </c>
      <c r="B137" s="40"/>
      <c r="C137" s="40"/>
      <c r="E137" s="14">
        <v>1</v>
      </c>
      <c r="F137" s="15" t="s">
        <v>93</v>
      </c>
      <c r="G137" s="14" t="s">
        <v>54</v>
      </c>
      <c r="H137" s="14" t="s">
        <v>45</v>
      </c>
      <c r="N137" s="7">
        <f t="shared" si="6"/>
        <v>60000</v>
      </c>
      <c r="P137" s="7">
        <v>60000</v>
      </c>
    </row>
    <row r="138" spans="1:18" s="7" customFormat="1" ht="14.1" customHeight="1" x14ac:dyDescent="0.2">
      <c r="A138" s="66" t="s">
        <v>177</v>
      </c>
      <c r="B138" s="40"/>
      <c r="C138" s="40"/>
      <c r="E138" s="14">
        <v>1</v>
      </c>
      <c r="F138" s="15" t="s">
        <v>93</v>
      </c>
      <c r="G138" s="14" t="s">
        <v>54</v>
      </c>
      <c r="H138" s="14" t="s">
        <v>146</v>
      </c>
      <c r="N138" s="7">
        <f t="shared" si="6"/>
        <v>29398875.25</v>
      </c>
      <c r="P138" s="7">
        <v>29398875.25</v>
      </c>
      <c r="R138" s="7">
        <v>4731000</v>
      </c>
    </row>
    <row r="139" spans="1:18" s="7" customFormat="1" ht="12.75" hidden="1" customHeight="1" x14ac:dyDescent="0.2">
      <c r="A139" s="66" t="s">
        <v>101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102</v>
      </c>
      <c r="N139" s="7">
        <f t="shared" si="6"/>
        <v>0</v>
      </c>
    </row>
    <row r="140" spans="1:18" s="7" customFormat="1" ht="12.75" hidden="1" customHeight="1" x14ac:dyDescent="0.2">
      <c r="A140" s="66" t="s">
        <v>103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24</v>
      </c>
      <c r="N140" s="7">
        <f t="shared" si="6"/>
        <v>0</v>
      </c>
    </row>
    <row r="141" spans="1:18" s="7" customFormat="1" ht="12.75" hidden="1" customHeight="1" x14ac:dyDescent="0.2">
      <c r="A141" s="66" t="s">
        <v>104</v>
      </c>
      <c r="B141" s="40"/>
      <c r="C141" s="40"/>
      <c r="E141" s="14">
        <v>1</v>
      </c>
      <c r="F141" s="15" t="s">
        <v>93</v>
      </c>
      <c r="G141" s="14" t="s">
        <v>54</v>
      </c>
      <c r="H141" s="14" t="s">
        <v>28</v>
      </c>
      <c r="N141" s="7">
        <f t="shared" si="6"/>
        <v>0</v>
      </c>
    </row>
    <row r="142" spans="1:18" s="7" customFormat="1" ht="14.1" hidden="1" customHeight="1" x14ac:dyDescent="0.2">
      <c r="A142" s="66" t="s">
        <v>105</v>
      </c>
      <c r="B142" s="40"/>
      <c r="C142" s="40"/>
      <c r="D142" s="15"/>
      <c r="E142" s="14">
        <v>1</v>
      </c>
      <c r="F142" s="15" t="s">
        <v>93</v>
      </c>
      <c r="G142" s="14" t="s">
        <v>54</v>
      </c>
      <c r="H142" s="16" t="s">
        <v>49</v>
      </c>
      <c r="J142" s="7">
        <v>15700</v>
      </c>
      <c r="N142" s="7">
        <f t="shared" si="6"/>
        <v>0</v>
      </c>
    </row>
    <row r="143" spans="1:18" s="7" customFormat="1" ht="12.75" hidden="1" customHeight="1" x14ac:dyDescent="0.2">
      <c r="A143" s="66" t="s">
        <v>106</v>
      </c>
      <c r="B143" s="40"/>
      <c r="C143" s="40"/>
      <c r="D143" s="15"/>
      <c r="E143" s="14">
        <v>1</v>
      </c>
      <c r="F143" s="15" t="s">
        <v>93</v>
      </c>
      <c r="G143" s="14" t="s">
        <v>67</v>
      </c>
      <c r="H143" s="14" t="s">
        <v>8</v>
      </c>
      <c r="N143" s="7">
        <f t="shared" si="6"/>
        <v>0</v>
      </c>
    </row>
    <row r="144" spans="1:18" s="7" customFormat="1" ht="12.75" customHeight="1" x14ac:dyDescent="0.2">
      <c r="A144" s="66" t="s">
        <v>97</v>
      </c>
      <c r="B144" s="40"/>
      <c r="C144" s="40"/>
      <c r="E144" s="14">
        <v>1</v>
      </c>
      <c r="F144" s="15" t="s">
        <v>93</v>
      </c>
      <c r="G144" s="14" t="s">
        <v>93</v>
      </c>
      <c r="H144" s="14" t="s">
        <v>8</v>
      </c>
      <c r="J144" s="7">
        <v>450960</v>
      </c>
      <c r="N144" s="7">
        <f t="shared" ref="N144" si="7">P144-L144</f>
        <v>763000</v>
      </c>
      <c r="P144" s="7">
        <v>763000</v>
      </c>
      <c r="R144" s="7">
        <v>800000</v>
      </c>
    </row>
    <row r="145" spans="1:18" s="7" customFormat="1" ht="14.1" customHeight="1" x14ac:dyDescent="0.2">
      <c r="A145" s="66" t="s">
        <v>107</v>
      </c>
      <c r="B145" s="40"/>
      <c r="C145" s="40"/>
      <c r="D145" s="15"/>
      <c r="E145" s="14">
        <v>1</v>
      </c>
      <c r="F145" s="15" t="s">
        <v>93</v>
      </c>
      <c r="G145" s="14" t="s">
        <v>59</v>
      </c>
      <c r="H145" s="16" t="s">
        <v>49</v>
      </c>
      <c r="N145" s="7">
        <f t="shared" si="6"/>
        <v>398000</v>
      </c>
      <c r="P145" s="7">
        <v>398000</v>
      </c>
      <c r="R145" s="7">
        <v>245000</v>
      </c>
    </row>
    <row r="146" spans="1:18" s="7" customFormat="1" ht="12.75" hidden="1" customHeight="1" x14ac:dyDescent="0.2">
      <c r="A146" s="66" t="s">
        <v>178</v>
      </c>
      <c r="B146" s="40"/>
      <c r="C146" s="40"/>
      <c r="D146" s="15"/>
      <c r="E146" s="14">
        <v>1</v>
      </c>
      <c r="F146" s="15" t="s">
        <v>93</v>
      </c>
      <c r="G146" s="14" t="s">
        <v>29</v>
      </c>
      <c r="H146" s="14" t="s">
        <v>8</v>
      </c>
    </row>
    <row r="147" spans="1:18" s="7" customFormat="1" ht="12.75" hidden="1" customHeight="1" x14ac:dyDescent="0.2">
      <c r="A147" s="66" t="s">
        <v>179</v>
      </c>
      <c r="B147" s="40"/>
      <c r="C147" s="40"/>
      <c r="D147" s="15"/>
      <c r="E147" s="14">
        <v>1</v>
      </c>
      <c r="F147" s="15" t="s">
        <v>93</v>
      </c>
      <c r="G147" s="14" t="s">
        <v>29</v>
      </c>
      <c r="H147" s="14" t="s">
        <v>45</v>
      </c>
    </row>
    <row r="148" spans="1:18" s="27" customFormat="1" ht="18.95" customHeight="1" x14ac:dyDescent="0.2">
      <c r="A148" s="63" t="s">
        <v>108</v>
      </c>
      <c r="B148" s="26"/>
      <c r="C148" s="26"/>
      <c r="J148" s="21">
        <f>SUM(J129:J147)</f>
        <v>506695</v>
      </c>
      <c r="K148" s="23"/>
      <c r="L148" s="21">
        <f>SUM(L129:L142)</f>
        <v>0</v>
      </c>
      <c r="N148" s="21">
        <f>SUM(N129:N145)</f>
        <v>32121175.25</v>
      </c>
      <c r="P148" s="21">
        <f>SUM(P129:P147)</f>
        <v>32121175.25</v>
      </c>
      <c r="R148" s="21">
        <f>SUM(R132:R145)</f>
        <v>5776000</v>
      </c>
    </row>
    <row r="149" spans="1:18" s="7" customFormat="1" ht="6" customHeight="1" x14ac:dyDescent="0.2"/>
    <row r="150" spans="1:18" s="7" customFormat="1" ht="20.100000000000001" customHeight="1" thickBot="1" x14ac:dyDescent="0.25">
      <c r="A150" s="11" t="s">
        <v>110</v>
      </c>
      <c r="B150" s="28"/>
      <c r="C150" s="28"/>
      <c r="J150" s="29">
        <f>J38+J111+J122+J148</f>
        <v>292567987.22999996</v>
      </c>
      <c r="K150" s="23"/>
      <c r="L150" s="29">
        <f>L38+L111+L122+L148</f>
        <v>116079451.59</v>
      </c>
      <c r="N150" s="29">
        <f>N38+N111+N122+N148</f>
        <v>550136533.08000004</v>
      </c>
      <c r="P150" s="29">
        <f>P38+P111+P122+P148</f>
        <v>666215984.67000008</v>
      </c>
      <c r="R150" s="29">
        <f>R38+R111+R122+R148</f>
        <v>741598938.49000001</v>
      </c>
    </row>
    <row r="151" spans="1:18" s="7" customFormat="1" ht="12.75" customHeight="1" thickTop="1" x14ac:dyDescent="0.2">
      <c r="A151" s="11"/>
      <c r="B151" s="28"/>
      <c r="C151" s="28"/>
      <c r="J151" s="23"/>
      <c r="K151" s="23"/>
      <c r="L151" s="23"/>
      <c r="N151" s="23"/>
      <c r="P151" s="23"/>
      <c r="R151" s="23"/>
    </row>
    <row r="152" spans="1:18" s="7" customFormat="1" ht="12.75" customHeight="1" x14ac:dyDescent="0.2">
      <c r="A152" s="11"/>
      <c r="B152" s="28"/>
      <c r="C152" s="28"/>
      <c r="J152" s="23"/>
      <c r="K152" s="23"/>
      <c r="L152" s="23"/>
      <c r="N152" s="23"/>
      <c r="P152" s="23"/>
      <c r="R152" s="23"/>
    </row>
    <row r="153" spans="1:18" s="7" customFormat="1" x14ac:dyDescent="0.2">
      <c r="A153" s="31"/>
      <c r="B153" s="31"/>
      <c r="C153" s="31"/>
      <c r="D153" s="34"/>
      <c r="E153" s="31"/>
      <c r="F153" s="31"/>
      <c r="H153" s="35"/>
      <c r="I153" s="35"/>
      <c r="J153" s="35"/>
      <c r="K153" s="35"/>
      <c r="L153" s="35"/>
      <c r="M153" s="35"/>
    </row>
    <row r="154" spans="1:18" x14ac:dyDescent="0.2">
      <c r="A154" s="77" t="s">
        <v>133</v>
      </c>
      <c r="D154" s="33"/>
      <c r="E154" s="32"/>
      <c r="G154" s="31"/>
      <c r="I154" s="31"/>
      <c r="J154" s="138" t="s">
        <v>320</v>
      </c>
      <c r="K154" s="138"/>
      <c r="L154" s="138"/>
      <c r="M154" s="47"/>
      <c r="N154" s="49"/>
      <c r="O154" s="49"/>
      <c r="P154" s="48" t="s">
        <v>135</v>
      </c>
    </row>
    <row r="155" spans="1:18" x14ac:dyDescent="0.2">
      <c r="A155" s="50"/>
      <c r="D155" s="33"/>
      <c r="E155" s="51"/>
      <c r="G155" s="31"/>
      <c r="I155" s="31"/>
      <c r="J155" s="30"/>
      <c r="M155" s="30"/>
      <c r="N155" s="36"/>
      <c r="O155" s="36"/>
      <c r="P155" s="51"/>
    </row>
    <row r="156" spans="1:18" x14ac:dyDescent="0.2">
      <c r="A156" s="50"/>
      <c r="D156" s="33"/>
      <c r="E156" s="51"/>
      <c r="G156" s="31"/>
      <c r="I156" s="31"/>
      <c r="J156" s="116"/>
      <c r="M156" s="116"/>
      <c r="N156" s="36"/>
      <c r="O156" s="36"/>
      <c r="P156" s="51"/>
    </row>
    <row r="157" spans="1:18" x14ac:dyDescent="0.2">
      <c r="A157" s="50"/>
      <c r="D157" s="33"/>
      <c r="E157" s="51"/>
      <c r="G157" s="31"/>
      <c r="I157" s="31"/>
      <c r="J157" s="31"/>
      <c r="M157" s="31"/>
      <c r="P157" s="53"/>
    </row>
    <row r="158" spans="1:18" x14ac:dyDescent="0.2">
      <c r="A158" s="78" t="s">
        <v>244</v>
      </c>
      <c r="D158" s="31"/>
      <c r="E158" s="53"/>
      <c r="G158" s="31"/>
      <c r="I158" s="31"/>
      <c r="J158" s="139" t="s">
        <v>319</v>
      </c>
      <c r="K158" s="139"/>
      <c r="L158" s="139"/>
      <c r="M158" s="57"/>
      <c r="N158" s="59"/>
      <c r="O158" s="59"/>
      <c r="P158" s="58" t="s">
        <v>137</v>
      </c>
    </row>
    <row r="159" spans="1:18" x14ac:dyDescent="0.2">
      <c r="A159" s="75" t="s">
        <v>245</v>
      </c>
      <c r="D159" s="55"/>
      <c r="E159" s="56"/>
      <c r="G159" s="31"/>
      <c r="I159" s="31"/>
      <c r="J159" s="138" t="s">
        <v>305</v>
      </c>
      <c r="K159" s="138"/>
      <c r="L159" s="138"/>
      <c r="M159" s="33"/>
      <c r="N159" s="35"/>
      <c r="O159" s="35"/>
      <c r="P159" s="60" t="s">
        <v>139</v>
      </c>
    </row>
    <row r="160" spans="1:18" x14ac:dyDescent="0.2">
      <c r="A160" s="75"/>
      <c r="D160" s="31"/>
      <c r="E160" s="32"/>
      <c r="G160" s="31"/>
      <c r="I160" s="31"/>
      <c r="J160" s="33"/>
      <c r="M160" s="33"/>
      <c r="N160" s="35"/>
      <c r="O160" s="35"/>
      <c r="P160" s="60"/>
    </row>
  </sheetData>
  <mergeCells count="12">
    <mergeCell ref="J154:L154"/>
    <mergeCell ref="J158:L158"/>
    <mergeCell ref="J159:L159"/>
    <mergeCell ref="A13:C13"/>
    <mergeCell ref="E13:H13"/>
    <mergeCell ref="A111:C111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0.8" bottom="0.9" header="0.75" footer="0.5"/>
  <pageSetup paperSize="5" scale="90" orientation="landscape" horizontalDpi="4294967292" verticalDpi="300" r:id="rId1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  <rowBreaks count="2" manualBreakCount="2">
    <brk id="39" max="18" man="1"/>
    <brk id="12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67"/>
  <sheetViews>
    <sheetView view="pageBreakPreview" zoomScaleNormal="85" zoomScaleSheetLayoutView="100" workbookViewId="0">
      <pane xSplit="1" ySplit="14" topLeftCell="B112" activePane="bottomRight" state="frozen"/>
      <selection pane="topRight" activeCell="D1" sqref="D1"/>
      <selection pane="bottomLeft" activeCell="A16" sqref="A16"/>
      <selection pane="bottomRight" activeCell="D10" sqref="D10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4.886718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9" width="8.88671875" style="1"/>
    <col min="20" max="20" width="10.44140625" style="1" bestFit="1" customWidth="1"/>
    <col min="21" max="16384" width="8.88671875" style="1"/>
  </cols>
  <sheetData>
    <row r="1" spans="1:19" ht="15.75" x14ac:dyDescent="0.25">
      <c r="A1" s="130" t="s">
        <v>111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19" ht="15.75" customHeight="1" x14ac:dyDescent="0.2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193</v>
      </c>
      <c r="H4" s="3"/>
      <c r="I4" s="3"/>
      <c r="R4" s="4" t="s">
        <v>192</v>
      </c>
    </row>
    <row r="5" spans="1:19" ht="15" customHeight="1" x14ac:dyDescent="0.2">
      <c r="A5" s="5" t="s">
        <v>119</v>
      </c>
      <c r="B5" s="2" t="s">
        <v>113</v>
      </c>
      <c r="C5" s="5" t="s">
        <v>115</v>
      </c>
    </row>
    <row r="6" spans="1:19" ht="15" customHeight="1" x14ac:dyDescent="0.2">
      <c r="A6" s="5" t="s">
        <v>120</v>
      </c>
      <c r="B6" s="2" t="s">
        <v>113</v>
      </c>
      <c r="C6" s="5" t="s">
        <v>194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134" t="s">
        <v>122</v>
      </c>
      <c r="M9" s="134"/>
      <c r="N9" s="134"/>
      <c r="O9" s="134"/>
      <c r="P9" s="134"/>
      <c r="Q9" s="65"/>
    </row>
    <row r="10" spans="1:19" ht="15" customHeight="1" x14ac:dyDescent="0.2">
      <c r="H10" s="8"/>
      <c r="I10" s="8"/>
      <c r="J10" s="8" t="s">
        <v>303</v>
      </c>
      <c r="K10" s="8"/>
      <c r="L10" s="62" t="s">
        <v>123</v>
      </c>
      <c r="M10" s="62"/>
      <c r="N10" s="62" t="s">
        <v>125</v>
      </c>
      <c r="O10" s="62"/>
      <c r="P10" s="136" t="s">
        <v>127</v>
      </c>
      <c r="Q10" s="45"/>
      <c r="R10" s="104" t="s">
        <v>132</v>
      </c>
    </row>
    <row r="11" spans="1:19" ht="15" customHeight="1" x14ac:dyDescent="0.2">
      <c r="A11" s="132" t="s">
        <v>186</v>
      </c>
      <c r="B11" s="132"/>
      <c r="C11" s="132"/>
      <c r="D11" s="9"/>
      <c r="E11" s="132" t="s">
        <v>112</v>
      </c>
      <c r="F11" s="132"/>
      <c r="G11" s="132"/>
      <c r="H11" s="132"/>
      <c r="I11" s="8"/>
      <c r="J11" s="99" t="s">
        <v>298</v>
      </c>
      <c r="K11" s="44"/>
      <c r="L11" s="44" t="s">
        <v>304</v>
      </c>
      <c r="M11" s="44"/>
      <c r="N11" s="44" t="s">
        <v>304</v>
      </c>
      <c r="O11" s="44"/>
      <c r="P11" s="137"/>
      <c r="Q11" s="45"/>
      <c r="R11" s="44">
        <v>2018</v>
      </c>
    </row>
    <row r="12" spans="1:19" ht="15" customHeight="1" x14ac:dyDescent="0.2">
      <c r="A12" s="97"/>
      <c r="B12" s="97"/>
      <c r="C12" s="97"/>
      <c r="D12" s="9"/>
      <c r="E12" s="97"/>
      <c r="F12" s="97"/>
      <c r="G12" s="97"/>
      <c r="H12" s="97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37"/>
      <c r="Q12" s="45"/>
      <c r="R12" s="30" t="s">
        <v>2</v>
      </c>
    </row>
    <row r="13" spans="1:19" ht="15" customHeight="1" x14ac:dyDescent="0.2">
      <c r="A13" s="133" t="s">
        <v>3</v>
      </c>
      <c r="B13" s="133"/>
      <c r="C13" s="133"/>
      <c r="D13" s="7"/>
      <c r="E13" s="135" t="s">
        <v>4</v>
      </c>
      <c r="F13" s="135"/>
      <c r="G13" s="135"/>
      <c r="H13" s="135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12.75" customHeight="1" x14ac:dyDescent="0.2">
      <c r="A16" s="66" t="s">
        <v>6</v>
      </c>
      <c r="B16" s="40"/>
      <c r="C16" s="40"/>
      <c r="D16" s="14"/>
      <c r="E16" s="14">
        <v>5</v>
      </c>
      <c r="F16" s="15" t="s">
        <v>7</v>
      </c>
      <c r="G16" s="14" t="s">
        <v>7</v>
      </c>
      <c r="H16" s="14" t="s">
        <v>8</v>
      </c>
      <c r="I16" s="14"/>
      <c r="J16" s="7">
        <v>10671185.4</v>
      </c>
      <c r="K16" s="13"/>
      <c r="L16" s="7">
        <v>6019898.6399999997</v>
      </c>
      <c r="N16" s="7">
        <f>P16-L16</f>
        <v>8744181.3599999994</v>
      </c>
      <c r="P16" s="7">
        <v>14764080</v>
      </c>
      <c r="R16" s="7">
        <v>14850036</v>
      </c>
    </row>
    <row r="17" spans="1:18" s="7" customFormat="1" ht="12.75" customHeight="1" x14ac:dyDescent="0.2">
      <c r="A17" s="67" t="s">
        <v>9</v>
      </c>
      <c r="B17" s="41"/>
      <c r="C17" s="41"/>
      <c r="E17" s="38">
        <v>5</v>
      </c>
      <c r="F17" s="37" t="s">
        <v>7</v>
      </c>
      <c r="G17" s="38" t="s">
        <v>7</v>
      </c>
      <c r="H17" s="38" t="s">
        <v>10</v>
      </c>
      <c r="J17" s="7">
        <v>3639388.2</v>
      </c>
      <c r="K17" s="39"/>
      <c r="L17" s="7">
        <v>1712145.28</v>
      </c>
      <c r="N17" s="7">
        <f t="shared" ref="N17:N39" si="0">P17-L17</f>
        <v>2350706.7199999997</v>
      </c>
      <c r="P17" s="7">
        <v>4062852</v>
      </c>
      <c r="R17" s="7">
        <v>4062852</v>
      </c>
    </row>
    <row r="18" spans="1:18" s="7" customFormat="1" ht="12.75" customHeight="1" x14ac:dyDescent="0.2">
      <c r="A18" s="66" t="s">
        <v>11</v>
      </c>
      <c r="B18" s="40"/>
      <c r="C18" s="40"/>
      <c r="D18" s="14"/>
      <c r="E18" s="14">
        <v>5</v>
      </c>
      <c r="F18" s="15" t="s">
        <v>7</v>
      </c>
      <c r="G18" s="14" t="s">
        <v>12</v>
      </c>
      <c r="H18" s="14" t="s">
        <v>8</v>
      </c>
      <c r="J18" s="7">
        <v>900000</v>
      </c>
      <c r="K18" s="13"/>
      <c r="L18" s="7">
        <v>436600</v>
      </c>
      <c r="N18" s="7">
        <f t="shared" si="0"/>
        <v>547400</v>
      </c>
      <c r="P18" s="7">
        <v>984000</v>
      </c>
      <c r="R18" s="7">
        <f>336000+648000</f>
        <v>984000</v>
      </c>
    </row>
    <row r="19" spans="1:18" s="7" customFormat="1" ht="12.75" customHeight="1" x14ac:dyDescent="0.2">
      <c r="A19" s="66" t="s">
        <v>13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10</v>
      </c>
      <c r="J19" s="7">
        <v>1191000</v>
      </c>
      <c r="K19" s="13"/>
      <c r="L19" s="7">
        <v>621000</v>
      </c>
      <c r="N19" s="7">
        <f t="shared" si="0"/>
        <v>825000</v>
      </c>
      <c r="P19" s="7">
        <v>1446000</v>
      </c>
      <c r="R19" s="7">
        <v>1446000</v>
      </c>
    </row>
    <row r="20" spans="1:18" s="7" customFormat="1" ht="12.75" customHeight="1" x14ac:dyDescent="0.2">
      <c r="A20" s="66" t="s">
        <v>14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15</v>
      </c>
      <c r="J20" s="7">
        <v>8500</v>
      </c>
      <c r="K20" s="13"/>
      <c r="N20" s="7">
        <f t="shared" si="0"/>
        <v>357000</v>
      </c>
      <c r="P20" s="7">
        <v>357000</v>
      </c>
      <c r="R20" s="7">
        <v>357000</v>
      </c>
    </row>
    <row r="21" spans="1:18" s="7" customFormat="1" ht="12.75" customHeight="1" x14ac:dyDescent="0.2">
      <c r="A21" s="66" t="s">
        <v>16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17</v>
      </c>
      <c r="J21" s="7">
        <v>200000</v>
      </c>
      <c r="K21" s="13"/>
      <c r="L21" s="7">
        <v>190000</v>
      </c>
      <c r="N21" s="7">
        <f t="shared" si="0"/>
        <v>15000</v>
      </c>
      <c r="P21" s="7">
        <v>205000</v>
      </c>
      <c r="R21" s="7">
        <f>70000+135000</f>
        <v>205000</v>
      </c>
    </row>
    <row r="22" spans="1:18" s="7" customFormat="1" ht="12.75" hidden="1" customHeight="1" x14ac:dyDescent="0.2">
      <c r="A22" s="66" t="s">
        <v>141</v>
      </c>
      <c r="B22" s="40"/>
      <c r="C22" s="40"/>
      <c r="D22" s="14"/>
      <c r="E22" s="14">
        <v>5</v>
      </c>
      <c r="F22" s="15" t="s">
        <v>7</v>
      </c>
      <c r="G22" s="14" t="s">
        <v>12</v>
      </c>
      <c r="H22" s="14" t="s">
        <v>64</v>
      </c>
      <c r="K22" s="13"/>
      <c r="N22" s="7">
        <f t="shared" si="0"/>
        <v>0</v>
      </c>
    </row>
    <row r="23" spans="1:18" s="7" customFormat="1" ht="12.75" hidden="1" customHeight="1" x14ac:dyDescent="0.2">
      <c r="A23" s="66" t="s">
        <v>143</v>
      </c>
      <c r="B23" s="40"/>
      <c r="C23" s="40"/>
      <c r="E23" s="14">
        <v>5</v>
      </c>
      <c r="F23" s="15" t="s">
        <v>7</v>
      </c>
      <c r="G23" s="14" t="s">
        <v>12</v>
      </c>
      <c r="H23" s="14" t="s">
        <v>45</v>
      </c>
      <c r="K23" s="13"/>
      <c r="N23" s="7">
        <f t="shared" si="0"/>
        <v>0</v>
      </c>
    </row>
    <row r="24" spans="1:18" s="7" customFormat="1" ht="12.75" hidden="1" customHeight="1" x14ac:dyDescent="0.2">
      <c r="A24" s="66" t="s">
        <v>144</v>
      </c>
      <c r="B24" s="40"/>
      <c r="C24" s="40"/>
      <c r="D24" s="14"/>
      <c r="E24" s="14">
        <v>5</v>
      </c>
      <c r="F24" s="15" t="s">
        <v>7</v>
      </c>
      <c r="G24" s="14" t="s">
        <v>12</v>
      </c>
      <c r="H24" s="14" t="s">
        <v>60</v>
      </c>
      <c r="K24" s="13"/>
      <c r="N24" s="7">
        <f t="shared" si="0"/>
        <v>0</v>
      </c>
    </row>
    <row r="25" spans="1:18" s="7" customFormat="1" ht="12.75" hidden="1" customHeight="1" x14ac:dyDescent="0.2">
      <c r="A25" s="66" t="s">
        <v>18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4" t="s">
        <v>19</v>
      </c>
      <c r="K25" s="13"/>
      <c r="N25" s="7">
        <f t="shared" si="0"/>
        <v>0</v>
      </c>
    </row>
    <row r="26" spans="1:18" s="7" customFormat="1" ht="12.75" hidden="1" customHeight="1" x14ac:dyDescent="0.2">
      <c r="A26" s="66" t="s">
        <v>21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4" t="s">
        <v>102</v>
      </c>
      <c r="K26" s="13"/>
      <c r="N26" s="7">
        <f t="shared" si="0"/>
        <v>0</v>
      </c>
    </row>
    <row r="27" spans="1:18" s="7" customFormat="1" ht="12.75" hidden="1" customHeight="1" x14ac:dyDescent="0.2">
      <c r="A27" s="66" t="s">
        <v>22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6" t="s">
        <v>146</v>
      </c>
      <c r="K27" s="13"/>
      <c r="N27" s="7">
        <f t="shared" si="0"/>
        <v>0</v>
      </c>
    </row>
    <row r="28" spans="1:18" s="7" customFormat="1" ht="12.75" hidden="1" customHeight="1" x14ac:dyDescent="0.2">
      <c r="A28" s="66" t="s">
        <v>145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47</v>
      </c>
      <c r="N28" s="7">
        <f t="shared" si="0"/>
        <v>0</v>
      </c>
    </row>
    <row r="29" spans="1:18" s="7" customFormat="1" ht="12.75" hidden="1" customHeight="1" x14ac:dyDescent="0.2">
      <c r="A29" s="66" t="s">
        <v>23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24</v>
      </c>
      <c r="N29" s="7">
        <f t="shared" si="0"/>
        <v>0</v>
      </c>
    </row>
    <row r="30" spans="1:18" s="7" customFormat="1" ht="12.75" customHeight="1" x14ac:dyDescent="0.2">
      <c r="A30" s="66" t="s">
        <v>27</v>
      </c>
      <c r="B30" s="40"/>
      <c r="C30" s="40"/>
      <c r="D30" s="14"/>
      <c r="E30" s="14">
        <v>5</v>
      </c>
      <c r="F30" s="15" t="s">
        <v>7</v>
      </c>
      <c r="G30" s="14" t="s">
        <v>12</v>
      </c>
      <c r="H30" s="16" t="s">
        <v>28</v>
      </c>
      <c r="J30" s="7">
        <v>1353059.1</v>
      </c>
      <c r="N30" s="7">
        <f>P30-L30</f>
        <v>1568911</v>
      </c>
      <c r="P30" s="7">
        <v>1568911</v>
      </c>
      <c r="R30" s="7">
        <f>1237503+341670</f>
        <v>1579173</v>
      </c>
    </row>
    <row r="31" spans="1:18" s="7" customFormat="1" ht="12.75" customHeight="1" x14ac:dyDescent="0.2">
      <c r="A31" s="66" t="s">
        <v>25</v>
      </c>
      <c r="B31" s="40"/>
      <c r="C31" s="40"/>
      <c r="D31" s="14"/>
      <c r="E31" s="14">
        <v>5</v>
      </c>
      <c r="F31" s="15" t="s">
        <v>7</v>
      </c>
      <c r="G31" s="14" t="s">
        <v>12</v>
      </c>
      <c r="H31" s="16" t="s">
        <v>26</v>
      </c>
      <c r="J31" s="7">
        <v>219500</v>
      </c>
      <c r="N31" s="7">
        <f t="shared" si="0"/>
        <v>205000</v>
      </c>
      <c r="P31" s="7">
        <v>205000</v>
      </c>
      <c r="R31" s="7">
        <f>70000+135000</f>
        <v>205000</v>
      </c>
    </row>
    <row r="32" spans="1:18" s="7" customFormat="1" ht="12.75" customHeight="1" x14ac:dyDescent="0.2">
      <c r="A32" s="66" t="s">
        <v>140</v>
      </c>
      <c r="B32" s="40"/>
      <c r="C32" s="40"/>
      <c r="D32" s="14"/>
      <c r="E32" s="14">
        <v>5</v>
      </c>
      <c r="F32" s="15" t="s">
        <v>7</v>
      </c>
      <c r="G32" s="14" t="s">
        <v>12</v>
      </c>
      <c r="H32" s="16" t="s">
        <v>49</v>
      </c>
      <c r="J32" s="7">
        <v>1260986</v>
      </c>
      <c r="K32" s="13"/>
      <c r="L32" s="7">
        <v>1428781</v>
      </c>
      <c r="N32" s="7">
        <f>P32-L32</f>
        <v>140130</v>
      </c>
      <c r="P32" s="7">
        <v>1568911</v>
      </c>
      <c r="R32" s="7">
        <f>1237503+341670</f>
        <v>1579173</v>
      </c>
    </row>
    <row r="33" spans="1:18" s="7" customFormat="1" ht="12.75" customHeight="1" x14ac:dyDescent="0.2">
      <c r="A33" s="66" t="s">
        <v>297</v>
      </c>
      <c r="B33" s="40"/>
      <c r="C33" s="40"/>
      <c r="D33" s="14"/>
      <c r="E33" s="14">
        <v>5</v>
      </c>
      <c r="F33" s="15" t="s">
        <v>7</v>
      </c>
      <c r="G33" s="14" t="s">
        <v>29</v>
      </c>
      <c r="H33" s="14" t="s">
        <v>8</v>
      </c>
      <c r="J33" s="7">
        <v>1623082.97</v>
      </c>
      <c r="L33" s="7">
        <v>910578.48</v>
      </c>
      <c r="N33" s="7">
        <f t="shared" si="0"/>
        <v>1348653.3599999999</v>
      </c>
      <c r="P33" s="7">
        <v>2259231.84</v>
      </c>
      <c r="R33" s="7">
        <f>1782004.32+487542.24</f>
        <v>2269546.56</v>
      </c>
    </row>
    <row r="34" spans="1:18" s="7" customFormat="1" ht="12.75" customHeight="1" x14ac:dyDescent="0.2">
      <c r="A34" s="66" t="s">
        <v>30</v>
      </c>
      <c r="B34" s="40"/>
      <c r="C34" s="40"/>
      <c r="D34" s="14"/>
      <c r="E34" s="14">
        <v>5</v>
      </c>
      <c r="F34" s="15" t="s">
        <v>7</v>
      </c>
      <c r="G34" s="14" t="s">
        <v>29</v>
      </c>
      <c r="H34" s="14" t="s">
        <v>10</v>
      </c>
      <c r="J34" s="7">
        <v>43200</v>
      </c>
      <c r="L34" s="7">
        <v>22600</v>
      </c>
      <c r="N34" s="7">
        <f t="shared" si="0"/>
        <v>26600</v>
      </c>
      <c r="P34" s="7">
        <v>49200</v>
      </c>
      <c r="R34" s="7">
        <f>16800+32400</f>
        <v>49200</v>
      </c>
    </row>
    <row r="35" spans="1:18" s="7" customFormat="1" ht="12.75" customHeight="1" x14ac:dyDescent="0.2">
      <c r="A35" s="66" t="s">
        <v>31</v>
      </c>
      <c r="B35" s="40"/>
      <c r="C35" s="40"/>
      <c r="D35" s="14"/>
      <c r="E35" s="14">
        <v>5</v>
      </c>
      <c r="F35" s="15" t="s">
        <v>7</v>
      </c>
      <c r="G35" s="14" t="s">
        <v>29</v>
      </c>
      <c r="H35" s="14" t="s">
        <v>15</v>
      </c>
      <c r="J35" s="7">
        <v>106575</v>
      </c>
      <c r="L35" s="7">
        <v>55250</v>
      </c>
      <c r="N35" s="7">
        <f t="shared" si="0"/>
        <v>65950</v>
      </c>
      <c r="P35" s="7">
        <v>121200</v>
      </c>
      <c r="R35" s="7">
        <f>73500+48150</f>
        <v>121650</v>
      </c>
    </row>
    <row r="36" spans="1:18" s="7" customFormat="1" ht="12.75" customHeight="1" x14ac:dyDescent="0.2">
      <c r="A36" s="66" t="s">
        <v>32</v>
      </c>
      <c r="B36" s="40"/>
      <c r="C36" s="40"/>
      <c r="D36" s="14"/>
      <c r="E36" s="14">
        <v>5</v>
      </c>
      <c r="F36" s="15" t="s">
        <v>7</v>
      </c>
      <c r="G36" s="14" t="s">
        <v>29</v>
      </c>
      <c r="H36" s="14" t="s">
        <v>17</v>
      </c>
      <c r="J36" s="7">
        <v>43800</v>
      </c>
      <c r="L36" s="7">
        <v>22600</v>
      </c>
      <c r="N36" s="7">
        <f t="shared" si="0"/>
        <v>26600</v>
      </c>
      <c r="P36" s="7">
        <v>49200</v>
      </c>
      <c r="R36" s="7">
        <f>16800+32400</f>
        <v>49200</v>
      </c>
    </row>
    <row r="37" spans="1:18" s="7" customFormat="1" ht="12.75" hidden="1" customHeight="1" x14ac:dyDescent="0.2">
      <c r="A37" s="66" t="s">
        <v>147</v>
      </c>
      <c r="B37" s="40"/>
      <c r="C37" s="40"/>
      <c r="D37" s="14"/>
      <c r="E37" s="14">
        <v>5</v>
      </c>
      <c r="F37" s="15" t="s">
        <v>7</v>
      </c>
      <c r="G37" s="14" t="s">
        <v>34</v>
      </c>
      <c r="H37" s="14" t="s">
        <v>8</v>
      </c>
      <c r="N37" s="7">
        <f t="shared" si="0"/>
        <v>0</v>
      </c>
    </row>
    <row r="38" spans="1:18" s="7" customFormat="1" ht="12.75" hidden="1" customHeight="1" x14ac:dyDescent="0.2">
      <c r="A38" s="66" t="s">
        <v>148</v>
      </c>
      <c r="B38" s="40"/>
      <c r="C38" s="40"/>
      <c r="D38" s="14"/>
      <c r="E38" s="14">
        <v>5</v>
      </c>
      <c r="F38" s="15" t="s">
        <v>7</v>
      </c>
      <c r="G38" s="14" t="s">
        <v>34</v>
      </c>
      <c r="H38" s="14" t="s">
        <v>10</v>
      </c>
      <c r="N38" s="7">
        <f t="shared" si="0"/>
        <v>0</v>
      </c>
    </row>
    <row r="39" spans="1:18" s="7" customFormat="1" ht="12.75" customHeight="1" x14ac:dyDescent="0.2">
      <c r="A39" s="66" t="s">
        <v>33</v>
      </c>
      <c r="B39" s="40"/>
      <c r="C39" s="40"/>
      <c r="D39" s="14"/>
      <c r="E39" s="14">
        <v>5</v>
      </c>
      <c r="F39" s="15" t="s">
        <v>7</v>
      </c>
      <c r="G39" s="14" t="s">
        <v>34</v>
      </c>
      <c r="H39" s="14" t="s">
        <v>15</v>
      </c>
      <c r="J39" s="7">
        <v>5222097.37</v>
      </c>
      <c r="N39" s="7">
        <f t="shared" si="0"/>
        <v>205000</v>
      </c>
      <c r="P39" s="7">
        <v>205000</v>
      </c>
    </row>
    <row r="40" spans="1:18" s="7" customFormat="1" ht="12.75" customHeight="1" x14ac:dyDescent="0.2">
      <c r="A40" s="66" t="s">
        <v>35</v>
      </c>
      <c r="B40" s="40"/>
      <c r="C40" s="40"/>
      <c r="D40" s="14"/>
      <c r="E40" s="14">
        <v>5</v>
      </c>
      <c r="F40" s="15" t="s">
        <v>7</v>
      </c>
      <c r="G40" s="14" t="s">
        <v>34</v>
      </c>
      <c r="H40" s="14" t="s">
        <v>49</v>
      </c>
      <c r="J40" s="7">
        <v>454647.09</v>
      </c>
      <c r="R40" s="7">
        <f>70000+135000</f>
        <v>205000</v>
      </c>
    </row>
    <row r="41" spans="1:18" s="7" customFormat="1" ht="12.75" hidden="1" customHeight="1" x14ac:dyDescent="0.2">
      <c r="A41" s="66" t="s">
        <v>149</v>
      </c>
      <c r="B41" s="40"/>
      <c r="C41" s="40"/>
      <c r="D41" s="14"/>
      <c r="E41" s="14">
        <v>5</v>
      </c>
      <c r="F41" s="15" t="s">
        <v>7</v>
      </c>
      <c r="G41" s="14" t="s">
        <v>29</v>
      </c>
      <c r="H41" s="14" t="s">
        <v>64</v>
      </c>
    </row>
    <row r="42" spans="1:18" s="7" customFormat="1" ht="18.95" customHeight="1" x14ac:dyDescent="0.2">
      <c r="A42" s="63" t="s">
        <v>36</v>
      </c>
      <c r="B42" s="26"/>
      <c r="C42" s="26"/>
      <c r="J42" s="22">
        <f>SUM(J16:J41)</f>
        <v>26937021.130000003</v>
      </c>
      <c r="K42" s="18"/>
      <c r="L42" s="22">
        <f>SUM(L16:L41)</f>
        <v>11419453.4</v>
      </c>
      <c r="N42" s="22">
        <f>SUM(N16:N41)</f>
        <v>16426132.439999998</v>
      </c>
      <c r="P42" s="22">
        <f>SUM(P16:P41)</f>
        <v>27845585.84</v>
      </c>
      <c r="R42" s="22">
        <f>SUM(R16:R41)</f>
        <v>27962830.559999999</v>
      </c>
    </row>
    <row r="43" spans="1:18" s="7" customFormat="1" ht="6" customHeight="1" x14ac:dyDescent="0.2">
      <c r="A43" s="17"/>
      <c r="B43" s="17"/>
      <c r="C43" s="17"/>
      <c r="J43" s="18"/>
      <c r="K43" s="18"/>
    </row>
    <row r="44" spans="1:18" s="7" customFormat="1" ht="12.75" customHeight="1" x14ac:dyDescent="0.2">
      <c r="A44" s="68" t="s">
        <v>188</v>
      </c>
      <c r="B44" s="12"/>
      <c r="C44" s="12"/>
    </row>
    <row r="45" spans="1:18" s="7" customFormat="1" ht="12.75" customHeight="1" x14ac:dyDescent="0.2">
      <c r="A45" s="66" t="s">
        <v>37</v>
      </c>
      <c r="B45" s="40"/>
      <c r="C45" s="40"/>
      <c r="D45" s="14"/>
      <c r="E45" s="14">
        <v>5</v>
      </c>
      <c r="F45" s="15" t="s">
        <v>12</v>
      </c>
      <c r="G45" s="14" t="s">
        <v>7</v>
      </c>
      <c r="H45" s="14" t="s">
        <v>8</v>
      </c>
      <c r="J45" s="7">
        <v>188490</v>
      </c>
      <c r="L45" s="7">
        <v>68600</v>
      </c>
      <c r="N45" s="7">
        <f t="shared" ref="N45:N106" si="1">P45-L45</f>
        <v>531400</v>
      </c>
      <c r="P45" s="7">
        <v>600000</v>
      </c>
      <c r="R45" s="7">
        <v>600000</v>
      </c>
    </row>
    <row r="46" spans="1:18" s="7" customFormat="1" ht="12.75" hidden="1" customHeight="1" x14ac:dyDescent="0.2">
      <c r="A46" s="66" t="s">
        <v>38</v>
      </c>
      <c r="B46" s="40"/>
      <c r="C46" s="40"/>
      <c r="E46" s="14">
        <v>5</v>
      </c>
      <c r="F46" s="15" t="s">
        <v>12</v>
      </c>
      <c r="G46" s="14" t="s">
        <v>7</v>
      </c>
      <c r="H46" s="14" t="s">
        <v>10</v>
      </c>
    </row>
    <row r="47" spans="1:18" s="7" customFormat="1" ht="12.75" customHeight="1" x14ac:dyDescent="0.2">
      <c r="A47" s="66" t="s">
        <v>39</v>
      </c>
      <c r="B47" s="40"/>
      <c r="C47" s="40"/>
      <c r="E47" s="14">
        <v>5</v>
      </c>
      <c r="F47" s="15" t="s">
        <v>12</v>
      </c>
      <c r="G47" s="14" t="s">
        <v>12</v>
      </c>
      <c r="H47" s="14" t="s">
        <v>8</v>
      </c>
      <c r="J47" s="7">
        <v>1090095.6399999999</v>
      </c>
      <c r="L47" s="7">
        <v>514630.35</v>
      </c>
      <c r="N47" s="7">
        <f t="shared" si="1"/>
        <v>1985369.65</v>
      </c>
      <c r="P47" s="7">
        <v>2500000</v>
      </c>
      <c r="R47" s="7">
        <v>2500000</v>
      </c>
    </row>
    <row r="48" spans="1:18" s="7" customFormat="1" ht="12.75" hidden="1" customHeight="1" x14ac:dyDescent="0.2">
      <c r="A48" s="66" t="s">
        <v>142</v>
      </c>
      <c r="B48" s="40"/>
      <c r="C48" s="40"/>
      <c r="D48" s="14"/>
      <c r="E48" s="14">
        <v>5</v>
      </c>
      <c r="F48" s="15" t="s">
        <v>12</v>
      </c>
      <c r="G48" s="14" t="s">
        <v>12</v>
      </c>
      <c r="H48" s="14" t="s">
        <v>10</v>
      </c>
      <c r="N48" s="7">
        <f t="shared" si="1"/>
        <v>0</v>
      </c>
    </row>
    <row r="49" spans="1:18" s="7" customFormat="1" ht="12.75" customHeight="1" x14ac:dyDescent="0.2">
      <c r="A49" s="66" t="s">
        <v>40</v>
      </c>
      <c r="B49" s="40"/>
      <c r="C49" s="40"/>
      <c r="D49" s="14"/>
      <c r="E49" s="14">
        <v>5</v>
      </c>
      <c r="F49" s="15" t="s">
        <v>12</v>
      </c>
      <c r="G49" s="14" t="s">
        <v>29</v>
      </c>
      <c r="H49" s="14" t="s">
        <v>8</v>
      </c>
      <c r="J49" s="7">
        <v>55772.04</v>
      </c>
    </row>
    <row r="50" spans="1:18" s="7" customFormat="1" ht="12.75" hidden="1" customHeight="1" x14ac:dyDescent="0.2">
      <c r="A50" s="66" t="s">
        <v>41</v>
      </c>
      <c r="B50" s="40"/>
      <c r="C50" s="40"/>
      <c r="D50" s="14"/>
      <c r="E50" s="14">
        <v>5</v>
      </c>
      <c r="F50" s="15" t="s">
        <v>12</v>
      </c>
      <c r="G50" s="14" t="s">
        <v>29</v>
      </c>
      <c r="H50" s="14" t="s">
        <v>10</v>
      </c>
      <c r="N50" s="7">
        <f t="shared" si="1"/>
        <v>0</v>
      </c>
    </row>
    <row r="51" spans="1:18" s="7" customFormat="1" ht="12.75" hidden="1" customHeight="1" x14ac:dyDescent="0.2">
      <c r="A51" s="66" t="s">
        <v>42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17</v>
      </c>
      <c r="N51" s="7">
        <f t="shared" si="1"/>
        <v>0</v>
      </c>
    </row>
    <row r="52" spans="1:18" s="7" customFormat="1" ht="12.75" hidden="1" customHeight="1" x14ac:dyDescent="0.2">
      <c r="A52" s="66" t="s">
        <v>43</v>
      </c>
      <c r="B52" s="40"/>
      <c r="C52" s="40"/>
      <c r="D52" s="14"/>
      <c r="E52" s="14">
        <v>5</v>
      </c>
      <c r="F52" s="15" t="s">
        <v>12</v>
      </c>
      <c r="G52" s="14" t="s">
        <v>29</v>
      </c>
      <c r="H52" s="14" t="s">
        <v>64</v>
      </c>
      <c r="N52" s="7">
        <f t="shared" si="1"/>
        <v>0</v>
      </c>
    </row>
    <row r="53" spans="1:18" s="7" customFormat="1" ht="12.75" hidden="1" customHeight="1" x14ac:dyDescent="0.2">
      <c r="A53" s="66" t="s">
        <v>88</v>
      </c>
      <c r="B53" s="40"/>
      <c r="C53" s="40"/>
      <c r="E53" s="14">
        <v>5</v>
      </c>
      <c r="F53" s="15" t="s">
        <v>12</v>
      </c>
      <c r="G53" s="14" t="s">
        <v>29</v>
      </c>
      <c r="H53" s="14" t="s">
        <v>60</v>
      </c>
      <c r="N53" s="7">
        <f t="shared" si="1"/>
        <v>0</v>
      </c>
    </row>
    <row r="54" spans="1:18" s="7" customFormat="1" ht="12.75" hidden="1" customHeight="1" x14ac:dyDescent="0.2">
      <c r="A54" s="66" t="s">
        <v>150</v>
      </c>
      <c r="B54" s="40"/>
      <c r="C54" s="40"/>
      <c r="D54" s="14"/>
      <c r="E54" s="14">
        <v>5</v>
      </c>
      <c r="F54" s="15" t="s">
        <v>12</v>
      </c>
      <c r="G54" s="14" t="s">
        <v>29</v>
      </c>
      <c r="H54" s="14" t="s">
        <v>19</v>
      </c>
      <c r="K54" s="19"/>
      <c r="N54" s="7">
        <f t="shared" si="1"/>
        <v>0</v>
      </c>
    </row>
    <row r="55" spans="1:18" s="7" customFormat="1" ht="12.75" hidden="1" customHeight="1" x14ac:dyDescent="0.2">
      <c r="A55" s="66" t="s">
        <v>151</v>
      </c>
      <c r="B55" s="40"/>
      <c r="C55" s="40"/>
      <c r="D55" s="14"/>
      <c r="E55" s="14">
        <v>5</v>
      </c>
      <c r="F55" s="15" t="s">
        <v>12</v>
      </c>
      <c r="G55" s="14" t="s">
        <v>29</v>
      </c>
      <c r="H55" s="14" t="s">
        <v>82</v>
      </c>
      <c r="K55" s="19"/>
      <c r="N55" s="7">
        <f t="shared" si="1"/>
        <v>0</v>
      </c>
    </row>
    <row r="56" spans="1:18" s="7" customFormat="1" ht="12.75" customHeight="1" x14ac:dyDescent="0.2">
      <c r="A56" s="66" t="s">
        <v>44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4" t="s">
        <v>45</v>
      </c>
      <c r="J56" s="7">
        <v>1749652.81</v>
      </c>
      <c r="K56" s="19"/>
      <c r="L56" s="7">
        <v>654910.29</v>
      </c>
      <c r="N56" s="7">
        <f t="shared" si="1"/>
        <v>1325089.71</v>
      </c>
      <c r="P56" s="7">
        <v>1980000</v>
      </c>
      <c r="R56" s="7">
        <v>1980000</v>
      </c>
    </row>
    <row r="57" spans="1:18" s="7" customFormat="1" ht="12.75" hidden="1" customHeight="1" x14ac:dyDescent="0.2">
      <c r="A57" s="66" t="s">
        <v>152</v>
      </c>
      <c r="B57" s="40"/>
      <c r="C57" s="40"/>
      <c r="D57" s="14"/>
      <c r="E57" s="14">
        <v>5</v>
      </c>
      <c r="F57" s="15" t="s">
        <v>12</v>
      </c>
      <c r="G57" s="14" t="s">
        <v>29</v>
      </c>
      <c r="H57" s="14" t="s">
        <v>102</v>
      </c>
      <c r="N57" s="7">
        <f t="shared" si="1"/>
        <v>0</v>
      </c>
    </row>
    <row r="58" spans="1:18" s="7" customFormat="1" ht="12.75" hidden="1" customHeight="1" x14ac:dyDescent="0.2">
      <c r="A58" s="66" t="s">
        <v>153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146</v>
      </c>
      <c r="N58" s="7">
        <f t="shared" si="1"/>
        <v>0</v>
      </c>
    </row>
    <row r="59" spans="1:18" s="7" customFormat="1" ht="12.75" hidden="1" customHeight="1" x14ac:dyDescent="0.2">
      <c r="A59" s="66" t="s">
        <v>46</v>
      </c>
      <c r="B59" s="40"/>
      <c r="C59" s="40"/>
      <c r="D59" s="14"/>
      <c r="E59" s="14">
        <v>5</v>
      </c>
      <c r="F59" s="15" t="s">
        <v>12</v>
      </c>
      <c r="G59" s="14" t="s">
        <v>29</v>
      </c>
      <c r="H59" s="14" t="s">
        <v>47</v>
      </c>
      <c r="N59" s="7">
        <f t="shared" si="1"/>
        <v>0</v>
      </c>
    </row>
    <row r="60" spans="1:18" s="7" customFormat="1" ht="12.75" hidden="1" customHeight="1" x14ac:dyDescent="0.2">
      <c r="A60" s="66" t="s">
        <v>154</v>
      </c>
      <c r="B60" s="40"/>
      <c r="C60" s="40"/>
      <c r="E60" s="14">
        <v>5</v>
      </c>
      <c r="F60" s="15" t="s">
        <v>12</v>
      </c>
      <c r="G60" s="14" t="s">
        <v>29</v>
      </c>
      <c r="H60" s="14" t="s">
        <v>15</v>
      </c>
      <c r="N60" s="7">
        <f t="shared" si="1"/>
        <v>0</v>
      </c>
    </row>
    <row r="61" spans="1:18" s="7" customFormat="1" ht="12.75" hidden="1" customHeight="1" x14ac:dyDescent="0.2">
      <c r="A61" s="66" t="s">
        <v>51</v>
      </c>
      <c r="B61" s="40"/>
      <c r="C61" s="40"/>
      <c r="D61" s="14"/>
      <c r="E61" s="14">
        <v>5</v>
      </c>
      <c r="F61" s="15" t="s">
        <v>12</v>
      </c>
      <c r="G61" s="14" t="s">
        <v>29</v>
      </c>
      <c r="H61" s="14" t="s">
        <v>24</v>
      </c>
      <c r="N61" s="7">
        <f t="shared" si="1"/>
        <v>0</v>
      </c>
    </row>
    <row r="62" spans="1:18" s="7" customFormat="1" ht="12.75" customHeight="1" x14ac:dyDescent="0.2">
      <c r="A62" s="66" t="s">
        <v>48</v>
      </c>
      <c r="B62" s="40"/>
      <c r="C62" s="40"/>
      <c r="E62" s="14">
        <v>5</v>
      </c>
      <c r="F62" s="15" t="s">
        <v>12</v>
      </c>
      <c r="G62" s="14" t="s">
        <v>29</v>
      </c>
      <c r="H62" s="16" t="s">
        <v>49</v>
      </c>
      <c r="J62" s="7">
        <v>101632.74</v>
      </c>
      <c r="N62" s="7">
        <f t="shared" si="1"/>
        <v>50000</v>
      </c>
      <c r="P62" s="7">
        <v>50000</v>
      </c>
      <c r="R62" s="7">
        <v>50000</v>
      </c>
    </row>
    <row r="63" spans="1:18" s="7" customFormat="1" ht="12.75" hidden="1" customHeight="1" x14ac:dyDescent="0.2">
      <c r="A63" s="66" t="s">
        <v>50</v>
      </c>
      <c r="B63" s="40"/>
      <c r="C63" s="40"/>
      <c r="D63" s="14"/>
      <c r="E63" s="14">
        <v>5</v>
      </c>
      <c r="F63" s="15" t="s">
        <v>12</v>
      </c>
      <c r="G63" s="14" t="s">
        <v>34</v>
      </c>
      <c r="H63" s="14" t="s">
        <v>8</v>
      </c>
      <c r="N63" s="7">
        <f t="shared" si="1"/>
        <v>0</v>
      </c>
    </row>
    <row r="64" spans="1:18" s="7" customFormat="1" ht="12.75" hidden="1" customHeight="1" x14ac:dyDescent="0.2">
      <c r="A64" s="66" t="s">
        <v>52</v>
      </c>
      <c r="B64" s="40"/>
      <c r="C64" s="40"/>
      <c r="D64" s="14"/>
      <c r="E64" s="14">
        <v>5</v>
      </c>
      <c r="F64" s="15" t="s">
        <v>12</v>
      </c>
      <c r="G64" s="14" t="s">
        <v>34</v>
      </c>
      <c r="H64" s="14" t="s">
        <v>10</v>
      </c>
      <c r="N64" s="7">
        <f t="shared" si="1"/>
        <v>0</v>
      </c>
    </row>
    <row r="65" spans="1:18" s="7" customFormat="1" ht="12.75" hidden="1" customHeight="1" x14ac:dyDescent="0.2">
      <c r="A65" s="66" t="s">
        <v>48</v>
      </c>
      <c r="B65" s="40"/>
      <c r="C65" s="40"/>
      <c r="D65" s="14"/>
      <c r="E65" s="14">
        <v>5</v>
      </c>
      <c r="F65" s="15" t="s">
        <v>12</v>
      </c>
      <c r="G65" s="14" t="s">
        <v>29</v>
      </c>
      <c r="H65" s="16" t="s">
        <v>49</v>
      </c>
      <c r="N65" s="7">
        <f t="shared" si="1"/>
        <v>0</v>
      </c>
    </row>
    <row r="66" spans="1:18" s="7" customFormat="1" ht="12.75" hidden="1" customHeight="1" x14ac:dyDescent="0.2">
      <c r="A66" s="66" t="s">
        <v>53</v>
      </c>
      <c r="B66" s="40"/>
      <c r="C66" s="40"/>
      <c r="E66" s="14">
        <v>5</v>
      </c>
      <c r="F66" s="15" t="s">
        <v>12</v>
      </c>
      <c r="G66" s="14" t="s">
        <v>54</v>
      </c>
      <c r="H66" s="14" t="s">
        <v>8</v>
      </c>
      <c r="N66" s="7">
        <f t="shared" si="1"/>
        <v>0</v>
      </c>
    </row>
    <row r="67" spans="1:18" s="7" customFormat="1" ht="12.75" customHeight="1" x14ac:dyDescent="0.2">
      <c r="A67" s="66" t="s">
        <v>55</v>
      </c>
      <c r="B67" s="40"/>
      <c r="C67" s="40"/>
      <c r="E67" s="14">
        <v>5</v>
      </c>
      <c r="F67" s="15" t="s">
        <v>12</v>
      </c>
      <c r="G67" s="14" t="s">
        <v>54</v>
      </c>
      <c r="H67" s="14" t="s">
        <v>10</v>
      </c>
      <c r="J67" s="7">
        <v>21153.31</v>
      </c>
      <c r="L67" s="7">
        <v>10013.67</v>
      </c>
      <c r="N67" s="7">
        <f t="shared" si="1"/>
        <v>25986.33</v>
      </c>
      <c r="P67" s="7">
        <v>36000</v>
      </c>
      <c r="R67" s="7">
        <v>36000</v>
      </c>
    </row>
    <row r="68" spans="1:18" s="7" customFormat="1" ht="12.75" hidden="1" customHeight="1" x14ac:dyDescent="0.2">
      <c r="A68" s="66" t="s">
        <v>56</v>
      </c>
      <c r="B68" s="40"/>
      <c r="C68" s="40"/>
      <c r="E68" s="14">
        <v>5</v>
      </c>
      <c r="F68" s="15" t="s">
        <v>12</v>
      </c>
      <c r="G68" s="14" t="s">
        <v>54</v>
      </c>
      <c r="H68" s="14" t="s">
        <v>15</v>
      </c>
      <c r="N68" s="7">
        <f t="shared" si="1"/>
        <v>0</v>
      </c>
    </row>
    <row r="69" spans="1:18" s="7" customFormat="1" ht="12.75" hidden="1" customHeight="1" x14ac:dyDescent="0.2">
      <c r="A69" s="66" t="s">
        <v>57</v>
      </c>
      <c r="B69" s="40"/>
      <c r="C69" s="40"/>
      <c r="E69" s="14">
        <v>5</v>
      </c>
      <c r="F69" s="15" t="s">
        <v>12</v>
      </c>
      <c r="G69" s="14" t="s">
        <v>54</v>
      </c>
      <c r="H69" s="14" t="s">
        <v>17</v>
      </c>
      <c r="N69" s="7">
        <f t="shared" si="1"/>
        <v>0</v>
      </c>
    </row>
    <row r="70" spans="1:18" s="7" customFormat="1" ht="12.75" hidden="1" customHeight="1" x14ac:dyDescent="0.2">
      <c r="A70" s="66" t="s">
        <v>66</v>
      </c>
      <c r="B70" s="40"/>
      <c r="C70" s="40"/>
      <c r="E70" s="14">
        <v>5</v>
      </c>
      <c r="F70" s="15" t="s">
        <v>12</v>
      </c>
      <c r="G70" s="14" t="s">
        <v>67</v>
      </c>
      <c r="H70" s="14" t="s">
        <v>8</v>
      </c>
      <c r="N70" s="7">
        <f t="shared" si="1"/>
        <v>0</v>
      </c>
    </row>
    <row r="71" spans="1:18" s="7" customFormat="1" ht="12.75" hidden="1" customHeight="1" x14ac:dyDescent="0.2">
      <c r="A71" s="66" t="s">
        <v>61</v>
      </c>
      <c r="B71" s="40"/>
      <c r="C71" s="40"/>
      <c r="E71" s="14">
        <v>5</v>
      </c>
      <c r="F71" s="15" t="s">
        <v>12</v>
      </c>
      <c r="G71" s="14" t="s">
        <v>59</v>
      </c>
      <c r="H71" s="14" t="s">
        <v>8</v>
      </c>
      <c r="N71" s="7">
        <f t="shared" si="1"/>
        <v>0</v>
      </c>
    </row>
    <row r="72" spans="1:18" s="7" customFormat="1" ht="12.75" hidden="1" customHeight="1" x14ac:dyDescent="0.2">
      <c r="A72" s="66" t="s">
        <v>62</v>
      </c>
      <c r="B72" s="40"/>
      <c r="C72" s="40"/>
      <c r="E72" s="14">
        <v>5</v>
      </c>
      <c r="F72" s="15" t="s">
        <v>12</v>
      </c>
      <c r="G72" s="14" t="s">
        <v>59</v>
      </c>
      <c r="H72" s="14" t="s">
        <v>10</v>
      </c>
      <c r="N72" s="7">
        <f t="shared" si="1"/>
        <v>0</v>
      </c>
    </row>
    <row r="73" spans="1:18" s="7" customFormat="1" ht="12.75" hidden="1" customHeight="1" x14ac:dyDescent="0.2">
      <c r="A73" s="66" t="s">
        <v>155</v>
      </c>
      <c r="B73" s="40"/>
      <c r="C73" s="40"/>
      <c r="E73" s="14">
        <v>5</v>
      </c>
      <c r="F73" s="15" t="s">
        <v>12</v>
      </c>
      <c r="G73" s="14" t="s">
        <v>59</v>
      </c>
      <c r="H73" s="14" t="s">
        <v>15</v>
      </c>
      <c r="N73" s="7">
        <f t="shared" si="1"/>
        <v>0</v>
      </c>
    </row>
    <row r="74" spans="1:18" s="7" customFormat="1" ht="12.75" hidden="1" customHeight="1" x14ac:dyDescent="0.2">
      <c r="A74" s="66" t="s">
        <v>156</v>
      </c>
      <c r="B74" s="40"/>
      <c r="C74" s="40"/>
      <c r="E74" s="14">
        <v>5</v>
      </c>
      <c r="F74" s="14" t="s">
        <v>12</v>
      </c>
      <c r="G74" s="14" t="s">
        <v>59</v>
      </c>
      <c r="H74" s="14" t="s">
        <v>17</v>
      </c>
      <c r="N74" s="7">
        <f t="shared" si="1"/>
        <v>0</v>
      </c>
    </row>
    <row r="75" spans="1:18" s="7" customFormat="1" ht="12.75" hidden="1" customHeight="1" x14ac:dyDescent="0.2">
      <c r="A75" s="66" t="s">
        <v>63</v>
      </c>
      <c r="B75" s="40"/>
      <c r="C75" s="40"/>
      <c r="E75" s="14">
        <v>5</v>
      </c>
      <c r="F75" s="15" t="s">
        <v>12</v>
      </c>
      <c r="G75" s="14" t="s">
        <v>59</v>
      </c>
      <c r="H75" s="14" t="s">
        <v>64</v>
      </c>
      <c r="N75" s="7">
        <f t="shared" si="1"/>
        <v>0</v>
      </c>
    </row>
    <row r="76" spans="1:18" s="7" customFormat="1" ht="12.75" hidden="1" customHeight="1" x14ac:dyDescent="0.2">
      <c r="A76" s="66" t="s">
        <v>157</v>
      </c>
      <c r="B76" s="40"/>
      <c r="C76" s="40"/>
      <c r="E76" s="14">
        <v>5</v>
      </c>
      <c r="F76" s="15" t="s">
        <v>12</v>
      </c>
      <c r="G76" s="14" t="s">
        <v>93</v>
      </c>
      <c r="H76" s="14" t="s">
        <v>8</v>
      </c>
      <c r="N76" s="7">
        <f t="shared" si="1"/>
        <v>0</v>
      </c>
    </row>
    <row r="77" spans="1:18" s="7" customFormat="1" ht="12.75" hidden="1" customHeight="1" x14ac:dyDescent="0.2">
      <c r="A77" s="66" t="s">
        <v>66</v>
      </c>
      <c r="B77" s="40"/>
      <c r="C77" s="40"/>
      <c r="E77" s="14">
        <v>5</v>
      </c>
      <c r="F77" s="15" t="s">
        <v>12</v>
      </c>
      <c r="G77" s="14" t="s">
        <v>67</v>
      </c>
      <c r="H77" s="14" t="s">
        <v>8</v>
      </c>
      <c r="N77" s="7">
        <f t="shared" si="1"/>
        <v>0</v>
      </c>
    </row>
    <row r="78" spans="1:18" s="7" customFormat="1" ht="12.75" hidden="1" customHeight="1" x14ac:dyDescent="0.2">
      <c r="A78" s="66" t="s">
        <v>68</v>
      </c>
      <c r="B78" s="40"/>
      <c r="C78" s="40"/>
      <c r="E78" s="14">
        <v>5</v>
      </c>
      <c r="F78" s="15" t="s">
        <v>12</v>
      </c>
      <c r="G78" s="14" t="s">
        <v>67</v>
      </c>
      <c r="H78" s="14" t="s">
        <v>10</v>
      </c>
      <c r="N78" s="7">
        <f t="shared" si="1"/>
        <v>0</v>
      </c>
    </row>
    <row r="79" spans="1:18" s="7" customFormat="1" ht="12.75" hidden="1" customHeight="1" x14ac:dyDescent="0.2">
      <c r="A79" s="66" t="s">
        <v>158</v>
      </c>
      <c r="B79" s="40"/>
      <c r="C79" s="40"/>
      <c r="E79" s="14">
        <v>5</v>
      </c>
      <c r="F79" s="15" t="s">
        <v>12</v>
      </c>
      <c r="G79" s="14" t="s">
        <v>70</v>
      </c>
      <c r="H79" s="14" t="s">
        <v>8</v>
      </c>
      <c r="N79" s="7">
        <f t="shared" si="1"/>
        <v>0</v>
      </c>
    </row>
    <row r="80" spans="1:18" s="7" customFormat="1" ht="12.75" hidden="1" customHeight="1" x14ac:dyDescent="0.2">
      <c r="A80" s="66" t="s">
        <v>159</v>
      </c>
      <c r="B80" s="40"/>
      <c r="C80" s="40"/>
      <c r="E80" s="14">
        <v>5</v>
      </c>
      <c r="F80" s="15" t="s">
        <v>12</v>
      </c>
      <c r="G80" s="14" t="s">
        <v>70</v>
      </c>
      <c r="H80" s="14" t="s">
        <v>10</v>
      </c>
      <c r="N80" s="7">
        <f t="shared" si="1"/>
        <v>0</v>
      </c>
    </row>
    <row r="81" spans="1:18" s="7" customFormat="1" ht="12.75" hidden="1" customHeight="1" x14ac:dyDescent="0.2">
      <c r="A81" s="66" t="s">
        <v>69</v>
      </c>
      <c r="B81" s="40"/>
      <c r="C81" s="40"/>
      <c r="E81" s="14">
        <v>5</v>
      </c>
      <c r="F81" s="15" t="s">
        <v>12</v>
      </c>
      <c r="G81" s="14" t="s">
        <v>70</v>
      </c>
      <c r="H81" s="14" t="s">
        <v>15</v>
      </c>
      <c r="N81" s="7">
        <f t="shared" si="1"/>
        <v>0</v>
      </c>
    </row>
    <row r="82" spans="1:18" s="7" customFormat="1" ht="12.75" hidden="1" customHeight="1" x14ac:dyDescent="0.2">
      <c r="A82" s="66" t="s">
        <v>160</v>
      </c>
      <c r="B82" s="40"/>
      <c r="C82" s="40"/>
      <c r="E82" s="14">
        <v>5</v>
      </c>
      <c r="F82" s="15" t="s">
        <v>12</v>
      </c>
      <c r="G82" s="14" t="s">
        <v>163</v>
      </c>
      <c r="H82" s="14" t="s">
        <v>8</v>
      </c>
      <c r="N82" s="7">
        <f t="shared" si="1"/>
        <v>0</v>
      </c>
    </row>
    <row r="83" spans="1:18" s="7" customFormat="1" ht="12.75" hidden="1" customHeight="1" x14ac:dyDescent="0.2">
      <c r="A83" s="66" t="s">
        <v>161</v>
      </c>
      <c r="B83" s="40"/>
      <c r="C83" s="40"/>
      <c r="E83" s="14">
        <v>5</v>
      </c>
      <c r="F83" s="15" t="s">
        <v>12</v>
      </c>
      <c r="G83" s="14" t="s">
        <v>163</v>
      </c>
      <c r="H83" s="16" t="s">
        <v>49</v>
      </c>
      <c r="N83" s="7">
        <f t="shared" si="1"/>
        <v>0</v>
      </c>
    </row>
    <row r="84" spans="1:18" s="7" customFormat="1" ht="12.75" hidden="1" customHeight="1" x14ac:dyDescent="0.2">
      <c r="A84" s="66" t="s">
        <v>71</v>
      </c>
      <c r="B84" s="40"/>
      <c r="C84" s="40"/>
      <c r="E84" s="14">
        <v>5</v>
      </c>
      <c r="F84" s="15" t="s">
        <v>12</v>
      </c>
      <c r="G84" s="14" t="s">
        <v>163</v>
      </c>
      <c r="H84" s="14" t="s">
        <v>10</v>
      </c>
      <c r="N84" s="7">
        <f t="shared" si="1"/>
        <v>0</v>
      </c>
    </row>
    <row r="85" spans="1:18" s="7" customFormat="1" ht="12.75" hidden="1" customHeight="1" x14ac:dyDescent="0.2">
      <c r="A85" s="66" t="s">
        <v>162</v>
      </c>
      <c r="B85" s="40"/>
      <c r="C85" s="40"/>
      <c r="E85" s="14">
        <v>5</v>
      </c>
      <c r="F85" s="15" t="s">
        <v>12</v>
      </c>
      <c r="G85" s="14" t="s">
        <v>163</v>
      </c>
      <c r="H85" s="14" t="s">
        <v>15</v>
      </c>
      <c r="N85" s="7">
        <f t="shared" si="1"/>
        <v>0</v>
      </c>
    </row>
    <row r="86" spans="1:18" s="7" customFormat="1" ht="12.75" hidden="1" customHeight="1" x14ac:dyDescent="0.2">
      <c r="A86" s="66" t="s">
        <v>72</v>
      </c>
      <c r="B86" s="40"/>
      <c r="C86" s="40"/>
      <c r="E86" s="14">
        <v>5</v>
      </c>
      <c r="F86" s="15" t="s">
        <v>12</v>
      </c>
      <c r="G86" s="14" t="s">
        <v>70</v>
      </c>
      <c r="H86" s="14" t="s">
        <v>49</v>
      </c>
      <c r="N86" s="7">
        <f t="shared" si="1"/>
        <v>0</v>
      </c>
    </row>
    <row r="87" spans="1:18" s="7" customFormat="1" ht="12.75" hidden="1" customHeight="1" x14ac:dyDescent="0.2">
      <c r="A87" s="66" t="s">
        <v>164</v>
      </c>
      <c r="B87" s="40"/>
      <c r="C87" s="40"/>
      <c r="E87" s="14">
        <v>5</v>
      </c>
      <c r="F87" s="15" t="s">
        <v>12</v>
      </c>
      <c r="G87" s="14" t="s">
        <v>74</v>
      </c>
      <c r="H87" s="14" t="s">
        <v>10</v>
      </c>
      <c r="N87" s="7">
        <f t="shared" si="1"/>
        <v>0</v>
      </c>
    </row>
    <row r="88" spans="1:18" s="7" customFormat="1" ht="12.75" hidden="1" customHeight="1" x14ac:dyDescent="0.2">
      <c r="A88" s="66" t="s">
        <v>165</v>
      </c>
      <c r="B88" s="40"/>
      <c r="C88" s="40"/>
      <c r="E88" s="14">
        <v>5</v>
      </c>
      <c r="F88" s="15" t="s">
        <v>12</v>
      </c>
      <c r="G88" s="14" t="s">
        <v>74</v>
      </c>
      <c r="H88" s="14" t="s">
        <v>15</v>
      </c>
      <c r="N88" s="7">
        <f t="shared" si="1"/>
        <v>0</v>
      </c>
    </row>
    <row r="89" spans="1:18" s="7" customFormat="1" ht="12.75" hidden="1" customHeight="1" x14ac:dyDescent="0.2">
      <c r="A89" s="66" t="s">
        <v>166</v>
      </c>
      <c r="B89" s="40"/>
      <c r="C89" s="40"/>
      <c r="E89" s="14">
        <v>5</v>
      </c>
      <c r="F89" s="15" t="s">
        <v>12</v>
      </c>
      <c r="G89" s="14" t="s">
        <v>74</v>
      </c>
      <c r="H89" s="14" t="s">
        <v>17</v>
      </c>
      <c r="N89" s="7">
        <f t="shared" si="1"/>
        <v>0</v>
      </c>
    </row>
    <row r="90" spans="1:18" s="7" customFormat="1" ht="12.75" hidden="1" customHeight="1" x14ac:dyDescent="0.2">
      <c r="A90" s="66" t="s">
        <v>167</v>
      </c>
      <c r="B90" s="40"/>
      <c r="C90" s="40"/>
      <c r="E90" s="14">
        <v>5</v>
      </c>
      <c r="F90" s="15" t="s">
        <v>12</v>
      </c>
      <c r="G90" s="14" t="s">
        <v>74</v>
      </c>
      <c r="H90" s="14" t="s">
        <v>8</v>
      </c>
      <c r="N90" s="7">
        <f t="shared" si="1"/>
        <v>0</v>
      </c>
    </row>
    <row r="91" spans="1:18" s="7" customFormat="1" ht="12.75" hidden="1" customHeight="1" x14ac:dyDescent="0.2">
      <c r="A91" s="66" t="s">
        <v>168</v>
      </c>
      <c r="B91" s="40"/>
      <c r="C91" s="40"/>
      <c r="E91" s="14">
        <v>5</v>
      </c>
      <c r="F91" s="15" t="s">
        <v>12</v>
      </c>
      <c r="G91" s="14" t="s">
        <v>74</v>
      </c>
      <c r="H91" s="14" t="s">
        <v>45</v>
      </c>
      <c r="N91" s="7">
        <f t="shared" si="1"/>
        <v>0</v>
      </c>
    </row>
    <row r="92" spans="1:18" s="7" customFormat="1" ht="12.75" customHeight="1" x14ac:dyDescent="0.2">
      <c r="A92" s="66" t="s">
        <v>73</v>
      </c>
      <c r="B92" s="40"/>
      <c r="C92" s="40"/>
      <c r="E92" s="14">
        <v>5</v>
      </c>
      <c r="F92" s="15" t="s">
        <v>12</v>
      </c>
      <c r="G92" s="14" t="s">
        <v>74</v>
      </c>
      <c r="H92" s="14" t="s">
        <v>64</v>
      </c>
      <c r="N92" s="7">
        <f t="shared" si="1"/>
        <v>5000</v>
      </c>
      <c r="P92" s="7">
        <v>5000</v>
      </c>
      <c r="R92" s="7">
        <v>5000</v>
      </c>
    </row>
    <row r="93" spans="1:18" s="7" customFormat="1" ht="12.75" customHeight="1" x14ac:dyDescent="0.2">
      <c r="A93" s="66" t="s">
        <v>76</v>
      </c>
      <c r="B93" s="40"/>
      <c r="C93" s="40"/>
      <c r="E93" s="14">
        <v>5</v>
      </c>
      <c r="F93" s="15" t="s">
        <v>12</v>
      </c>
      <c r="G93" s="14" t="s">
        <v>74</v>
      </c>
      <c r="H93" s="14" t="s">
        <v>60</v>
      </c>
      <c r="J93" s="7">
        <v>624197.27</v>
      </c>
      <c r="L93" s="7">
        <v>53046.2</v>
      </c>
      <c r="N93" s="7">
        <f t="shared" ref="N93" si="2">P93-L93</f>
        <v>1946953.8</v>
      </c>
      <c r="P93" s="7">
        <v>2000000</v>
      </c>
      <c r="R93" s="7">
        <v>2000000</v>
      </c>
    </row>
    <row r="94" spans="1:18" s="7" customFormat="1" ht="12.75" customHeight="1" x14ac:dyDescent="0.2">
      <c r="A94" s="66" t="s">
        <v>75</v>
      </c>
      <c r="B94" s="40"/>
      <c r="C94" s="40"/>
      <c r="E94" s="14">
        <v>5</v>
      </c>
      <c r="F94" s="15" t="s">
        <v>12</v>
      </c>
      <c r="G94" s="14" t="s">
        <v>74</v>
      </c>
      <c r="H94" s="14" t="s">
        <v>19</v>
      </c>
      <c r="N94" s="7">
        <f t="shared" si="1"/>
        <v>5000</v>
      </c>
      <c r="P94" s="7">
        <v>5000</v>
      </c>
      <c r="R94" s="7">
        <v>25000</v>
      </c>
    </row>
    <row r="95" spans="1:18" s="7" customFormat="1" ht="12.75" hidden="1" customHeight="1" x14ac:dyDescent="0.2">
      <c r="A95" s="66" t="s">
        <v>77</v>
      </c>
      <c r="B95" s="40"/>
      <c r="C95" s="40"/>
      <c r="E95" s="14">
        <v>5</v>
      </c>
      <c r="F95" s="15" t="s">
        <v>12</v>
      </c>
      <c r="G95" s="14" t="s">
        <v>74</v>
      </c>
      <c r="H95" s="14" t="s">
        <v>49</v>
      </c>
      <c r="N95" s="7">
        <f t="shared" si="1"/>
        <v>0</v>
      </c>
    </row>
    <row r="96" spans="1:18" s="7" customFormat="1" ht="12.75" hidden="1" customHeight="1" x14ac:dyDescent="0.2">
      <c r="A96" s="66" t="s">
        <v>165</v>
      </c>
      <c r="B96" s="40"/>
      <c r="C96" s="40"/>
      <c r="E96" s="14">
        <v>5</v>
      </c>
      <c r="F96" s="15" t="s">
        <v>12</v>
      </c>
      <c r="G96" s="14" t="s">
        <v>74</v>
      </c>
      <c r="H96" s="14" t="s">
        <v>15</v>
      </c>
      <c r="N96" s="7">
        <f t="shared" si="1"/>
        <v>0</v>
      </c>
    </row>
    <row r="97" spans="1:18" s="7" customFormat="1" ht="12.75" hidden="1" customHeight="1" x14ac:dyDescent="0.2">
      <c r="A97" s="66" t="s">
        <v>78</v>
      </c>
      <c r="B97" s="40"/>
      <c r="C97" s="40"/>
      <c r="E97" s="14">
        <v>5</v>
      </c>
      <c r="F97" s="15" t="s">
        <v>12</v>
      </c>
      <c r="G97" s="14" t="s">
        <v>79</v>
      </c>
      <c r="H97" s="14" t="s">
        <v>10</v>
      </c>
      <c r="N97" s="7">
        <f t="shared" si="1"/>
        <v>0</v>
      </c>
    </row>
    <row r="98" spans="1:18" s="7" customFormat="1" ht="12.75" hidden="1" customHeight="1" x14ac:dyDescent="0.2">
      <c r="A98" s="66" t="s">
        <v>80</v>
      </c>
      <c r="B98" s="40"/>
      <c r="C98" s="40"/>
      <c r="E98" s="14">
        <v>5</v>
      </c>
      <c r="F98" s="15" t="s">
        <v>12</v>
      </c>
      <c r="G98" s="14" t="s">
        <v>79</v>
      </c>
      <c r="H98" s="14" t="s">
        <v>15</v>
      </c>
      <c r="N98" s="7">
        <f t="shared" si="1"/>
        <v>0</v>
      </c>
    </row>
    <row r="99" spans="1:18" s="7" customFormat="1" ht="12.75" hidden="1" customHeight="1" x14ac:dyDescent="0.2">
      <c r="A99" s="66" t="s">
        <v>169</v>
      </c>
      <c r="B99" s="40"/>
      <c r="C99" s="40"/>
      <c r="E99" s="14">
        <v>5</v>
      </c>
      <c r="F99" s="15" t="s">
        <v>12</v>
      </c>
      <c r="G99" s="14" t="s">
        <v>79</v>
      </c>
      <c r="H99" s="15" t="s">
        <v>60</v>
      </c>
      <c r="N99" s="7">
        <f t="shared" si="1"/>
        <v>0</v>
      </c>
    </row>
    <row r="100" spans="1:18" s="7" customFormat="1" ht="12.75" hidden="1" customHeight="1" x14ac:dyDescent="0.2">
      <c r="A100" s="66" t="s">
        <v>170</v>
      </c>
      <c r="B100" s="40"/>
      <c r="C100" s="40"/>
      <c r="E100" s="14">
        <v>5</v>
      </c>
      <c r="F100" s="15" t="s">
        <v>12</v>
      </c>
      <c r="G100" s="14" t="s">
        <v>79</v>
      </c>
      <c r="H100" s="15" t="s">
        <v>19</v>
      </c>
      <c r="N100" s="7">
        <f t="shared" si="1"/>
        <v>0</v>
      </c>
    </row>
    <row r="101" spans="1:18" s="7" customFormat="1" ht="12.75" hidden="1" customHeight="1" x14ac:dyDescent="0.2">
      <c r="A101" s="66" t="s">
        <v>171</v>
      </c>
      <c r="B101" s="40"/>
      <c r="C101" s="40"/>
      <c r="E101" s="14">
        <v>5</v>
      </c>
      <c r="F101" s="15" t="s">
        <v>12</v>
      </c>
      <c r="G101" s="14" t="s">
        <v>79</v>
      </c>
      <c r="H101" s="15" t="s">
        <v>82</v>
      </c>
      <c r="N101" s="7">
        <f t="shared" si="1"/>
        <v>0</v>
      </c>
    </row>
    <row r="102" spans="1:18" s="7" customFormat="1" ht="12.75" hidden="1" customHeight="1" x14ac:dyDescent="0.2">
      <c r="A102" s="66" t="s">
        <v>81</v>
      </c>
      <c r="B102" s="40"/>
      <c r="C102" s="40"/>
      <c r="E102" s="14">
        <v>5</v>
      </c>
      <c r="F102" s="15" t="s">
        <v>12</v>
      </c>
      <c r="G102" s="14" t="s">
        <v>59</v>
      </c>
      <c r="H102" s="15" t="s">
        <v>82</v>
      </c>
      <c r="N102" s="7">
        <f t="shared" si="1"/>
        <v>0</v>
      </c>
    </row>
    <row r="103" spans="1:18" s="7" customFormat="1" ht="12.75" hidden="1" customHeight="1" x14ac:dyDescent="0.2">
      <c r="A103" s="66" t="s">
        <v>83</v>
      </c>
      <c r="B103" s="40"/>
      <c r="C103" s="40"/>
      <c r="E103" s="14">
        <v>5</v>
      </c>
      <c r="F103" s="15" t="s">
        <v>12</v>
      </c>
      <c r="G103" s="14" t="s">
        <v>84</v>
      </c>
      <c r="H103" s="15" t="s">
        <v>8</v>
      </c>
      <c r="N103" s="7">
        <f t="shared" si="1"/>
        <v>0</v>
      </c>
    </row>
    <row r="104" spans="1:18" s="7" customFormat="1" ht="12.75" hidden="1" customHeight="1" x14ac:dyDescent="0.2">
      <c r="A104" s="66" t="s">
        <v>85</v>
      </c>
      <c r="B104" s="40"/>
      <c r="C104" s="40"/>
      <c r="E104" s="14">
        <v>5</v>
      </c>
      <c r="F104" s="15" t="s">
        <v>12</v>
      </c>
      <c r="G104" s="14" t="s">
        <v>84</v>
      </c>
      <c r="H104" s="15" t="s">
        <v>10</v>
      </c>
      <c r="N104" s="7">
        <f t="shared" si="1"/>
        <v>0</v>
      </c>
    </row>
    <row r="105" spans="1:18" s="7" customFormat="1" ht="12.75" hidden="1" customHeight="1" x14ac:dyDescent="0.2">
      <c r="A105" s="66" t="s">
        <v>86</v>
      </c>
      <c r="B105" s="40"/>
      <c r="C105" s="40"/>
      <c r="E105" s="14">
        <v>5</v>
      </c>
      <c r="F105" s="15" t="s">
        <v>12</v>
      </c>
      <c r="G105" s="14" t="s">
        <v>84</v>
      </c>
      <c r="H105" s="15" t="s">
        <v>15</v>
      </c>
      <c r="N105" s="7">
        <f t="shared" si="1"/>
        <v>0</v>
      </c>
    </row>
    <row r="106" spans="1:18" s="7" customFormat="1" ht="12.75" hidden="1" customHeight="1" x14ac:dyDescent="0.2">
      <c r="A106" s="66" t="s">
        <v>172</v>
      </c>
      <c r="B106" s="40"/>
      <c r="C106" s="40"/>
      <c r="E106" s="14">
        <v>5</v>
      </c>
      <c r="F106" s="15" t="s">
        <v>12</v>
      </c>
      <c r="G106" s="14" t="s">
        <v>174</v>
      </c>
      <c r="H106" s="15" t="s">
        <v>8</v>
      </c>
      <c r="N106" s="7">
        <f t="shared" si="1"/>
        <v>0</v>
      </c>
    </row>
    <row r="107" spans="1:18" s="7" customFormat="1" ht="12.75" hidden="1" customHeight="1" x14ac:dyDescent="0.2">
      <c r="A107" s="66" t="s">
        <v>173</v>
      </c>
      <c r="B107" s="40"/>
      <c r="C107" s="40"/>
      <c r="E107" s="14">
        <v>5</v>
      </c>
      <c r="F107" s="15" t="s">
        <v>12</v>
      </c>
      <c r="G107" s="14" t="s">
        <v>174</v>
      </c>
      <c r="H107" s="15" t="s">
        <v>10</v>
      </c>
      <c r="N107" s="7">
        <f t="shared" ref="N107:N111" si="3">P107-L107</f>
        <v>0</v>
      </c>
    </row>
    <row r="108" spans="1:18" s="7" customFormat="1" ht="12.75" hidden="1" customHeight="1" x14ac:dyDescent="0.2">
      <c r="A108" s="66" t="s">
        <v>87</v>
      </c>
      <c r="B108" s="40"/>
      <c r="C108" s="40"/>
      <c r="E108" s="14">
        <v>5</v>
      </c>
      <c r="F108" s="15" t="s">
        <v>12</v>
      </c>
      <c r="G108" s="14" t="s">
        <v>174</v>
      </c>
      <c r="H108" s="15" t="s">
        <v>15</v>
      </c>
      <c r="N108" s="7">
        <f t="shared" si="3"/>
        <v>0</v>
      </c>
    </row>
    <row r="109" spans="1:18" s="7" customFormat="1" ht="12.75" customHeight="1" x14ac:dyDescent="0.2">
      <c r="A109" s="66" t="s">
        <v>58</v>
      </c>
      <c r="B109" s="40"/>
      <c r="C109" s="40"/>
      <c r="E109" s="14">
        <v>5</v>
      </c>
      <c r="F109" s="14" t="s">
        <v>12</v>
      </c>
      <c r="G109" s="14" t="s">
        <v>59</v>
      </c>
      <c r="H109" s="14" t="s">
        <v>60</v>
      </c>
      <c r="J109" s="7">
        <v>360000</v>
      </c>
      <c r="L109" s="7">
        <v>100000</v>
      </c>
      <c r="N109" s="114"/>
      <c r="P109" s="7">
        <v>100000</v>
      </c>
      <c r="R109" s="7">
        <v>100000</v>
      </c>
    </row>
    <row r="110" spans="1:18" s="7" customFormat="1" ht="12.75" customHeight="1" x14ac:dyDescent="0.2">
      <c r="A110" s="66" t="s">
        <v>65</v>
      </c>
      <c r="B110" s="40"/>
      <c r="C110" s="40"/>
      <c r="E110" s="14">
        <v>5</v>
      </c>
      <c r="F110" s="15" t="s">
        <v>12</v>
      </c>
      <c r="G110" s="14" t="s">
        <v>59</v>
      </c>
      <c r="H110" s="14" t="s">
        <v>19</v>
      </c>
      <c r="J110" s="7">
        <v>31248</v>
      </c>
      <c r="L110" s="7">
        <v>12896</v>
      </c>
      <c r="N110" s="7">
        <f t="shared" ref="N110" si="4">P110-L110</f>
        <v>23104</v>
      </c>
      <c r="P110" s="7">
        <v>36000</v>
      </c>
      <c r="R110" s="7">
        <v>36000</v>
      </c>
    </row>
    <row r="111" spans="1:18" s="7" customFormat="1" ht="12.75" customHeight="1" x14ac:dyDescent="0.2">
      <c r="A111" s="66" t="s">
        <v>294</v>
      </c>
      <c r="B111" s="40"/>
      <c r="C111" s="40"/>
      <c r="E111" s="14">
        <v>5</v>
      </c>
      <c r="F111" s="15" t="s">
        <v>12</v>
      </c>
      <c r="G111" s="83">
        <v>99</v>
      </c>
      <c r="H111" s="89">
        <v>990</v>
      </c>
      <c r="N111" s="7">
        <f t="shared" si="3"/>
        <v>100000</v>
      </c>
      <c r="P111" s="7">
        <v>100000</v>
      </c>
      <c r="R111" s="7">
        <v>100000</v>
      </c>
    </row>
    <row r="112" spans="1:18" s="7" customFormat="1" ht="18.95" customHeight="1" x14ac:dyDescent="0.2">
      <c r="A112" s="129" t="s">
        <v>191</v>
      </c>
      <c r="B112" s="129"/>
      <c r="C112" s="129"/>
      <c r="J112" s="22">
        <f>SUM(J45:J111)</f>
        <v>4222241.8100000005</v>
      </c>
      <c r="K112" s="18"/>
      <c r="L112" s="22">
        <f>SUM(L45:L111)</f>
        <v>1414096.51</v>
      </c>
      <c r="N112" s="22">
        <f>SUM(N45:N111)</f>
        <v>5997903.4900000002</v>
      </c>
      <c r="P112" s="22">
        <f>SUM(P45:P111)</f>
        <v>7412000</v>
      </c>
      <c r="R112" s="22">
        <f>SUM(R45:R111)</f>
        <v>7432000</v>
      </c>
    </row>
    <row r="113" spans="1:18" s="7" customFormat="1" ht="6" customHeight="1" x14ac:dyDescent="0.2">
      <c r="A113" s="20"/>
      <c r="B113" s="20"/>
      <c r="C113" s="20"/>
      <c r="J113" s="18"/>
      <c r="K113" s="18"/>
    </row>
    <row r="114" spans="1:18" s="7" customFormat="1" ht="12" hidden="1" customHeight="1" x14ac:dyDescent="0.2">
      <c r="A114" s="69" t="s">
        <v>189</v>
      </c>
    </row>
    <row r="115" spans="1:18" s="7" customFormat="1" ht="12" hidden="1" customHeight="1" x14ac:dyDescent="0.2">
      <c r="A115" s="66" t="s">
        <v>109</v>
      </c>
      <c r="E115" s="14">
        <v>5</v>
      </c>
      <c r="F115" s="15" t="s">
        <v>29</v>
      </c>
      <c r="G115" s="14" t="s">
        <v>7</v>
      </c>
      <c r="H115" s="14" t="s">
        <v>17</v>
      </c>
    </row>
    <row r="116" spans="1:18" s="7" customFormat="1" ht="12" hidden="1" customHeight="1" x14ac:dyDescent="0.2">
      <c r="A116" s="66" t="s">
        <v>180</v>
      </c>
      <c r="E116" s="14">
        <v>5</v>
      </c>
      <c r="F116" s="15" t="s">
        <v>29</v>
      </c>
      <c r="G116" s="14" t="s">
        <v>7</v>
      </c>
      <c r="H116" s="14" t="s">
        <v>64</v>
      </c>
    </row>
    <row r="117" spans="1:18" s="7" customFormat="1" ht="12" hidden="1" customHeight="1" x14ac:dyDescent="0.2">
      <c r="A117" s="66" t="s">
        <v>181</v>
      </c>
      <c r="E117" s="14">
        <v>5</v>
      </c>
      <c r="F117" s="15" t="s">
        <v>29</v>
      </c>
      <c r="G117" s="14" t="s">
        <v>7</v>
      </c>
      <c r="H117" s="16" t="s">
        <v>49</v>
      </c>
    </row>
    <row r="118" spans="1:18" s="7" customFormat="1" ht="12" hidden="1" customHeight="1" x14ac:dyDescent="0.2">
      <c r="A118" s="66" t="s">
        <v>181</v>
      </c>
      <c r="E118" s="14">
        <v>5</v>
      </c>
      <c r="F118" s="15" t="s">
        <v>29</v>
      </c>
      <c r="G118" s="14" t="s">
        <v>7</v>
      </c>
      <c r="H118" s="16" t="s">
        <v>49</v>
      </c>
    </row>
    <row r="119" spans="1:18" s="7" customFormat="1" ht="12" hidden="1" customHeight="1" x14ac:dyDescent="0.2">
      <c r="A119" s="66" t="s">
        <v>182</v>
      </c>
      <c r="E119" s="14">
        <v>5</v>
      </c>
      <c r="F119" s="15" t="s">
        <v>29</v>
      </c>
      <c r="G119" s="14" t="s">
        <v>7</v>
      </c>
      <c r="H119" s="14" t="s">
        <v>10</v>
      </c>
    </row>
    <row r="120" spans="1:18" s="7" customFormat="1" ht="12" hidden="1" customHeight="1" x14ac:dyDescent="0.2">
      <c r="A120" s="66" t="s">
        <v>181</v>
      </c>
      <c r="E120" s="14">
        <v>5</v>
      </c>
      <c r="F120" s="15" t="s">
        <v>29</v>
      </c>
      <c r="G120" s="14" t="s">
        <v>7</v>
      </c>
      <c r="H120" s="16" t="s">
        <v>49</v>
      </c>
    </row>
    <row r="121" spans="1:18" s="7" customFormat="1" ht="12" hidden="1" customHeight="1" x14ac:dyDescent="0.2">
      <c r="A121" s="66" t="s">
        <v>183</v>
      </c>
      <c r="E121" s="14">
        <v>5</v>
      </c>
      <c r="F121" s="15" t="s">
        <v>29</v>
      </c>
      <c r="G121" s="14" t="s">
        <v>7</v>
      </c>
      <c r="H121" s="14" t="s">
        <v>8</v>
      </c>
    </row>
    <row r="122" spans="1:18" s="7" customFormat="1" ht="12" hidden="1" customHeight="1" x14ac:dyDescent="0.2">
      <c r="A122" s="66" t="s">
        <v>184</v>
      </c>
      <c r="E122" s="14">
        <v>5</v>
      </c>
      <c r="F122" s="15" t="s">
        <v>29</v>
      </c>
      <c r="G122" s="14" t="s">
        <v>7</v>
      </c>
      <c r="H122" s="14" t="s">
        <v>15</v>
      </c>
    </row>
    <row r="123" spans="1:18" s="7" customFormat="1" ht="18.95" hidden="1" customHeight="1" x14ac:dyDescent="0.2">
      <c r="A123" s="63" t="s">
        <v>185</v>
      </c>
      <c r="J123" s="64">
        <f>SUM(J115:J122)</f>
        <v>0</v>
      </c>
      <c r="K123" s="27"/>
      <c r="L123" s="64">
        <f>SUM(L115:L122)</f>
        <v>0</v>
      </c>
      <c r="M123" s="27"/>
      <c r="N123" s="64">
        <f>SUM(N115:N122)</f>
        <v>0</v>
      </c>
      <c r="O123" s="27"/>
      <c r="P123" s="64">
        <f>SUM(P115:P122)</f>
        <v>0</v>
      </c>
      <c r="Q123" s="27"/>
      <c r="R123" s="64">
        <f>SUM(R115:R122)</f>
        <v>0</v>
      </c>
    </row>
    <row r="124" spans="1:18" s="7" customFormat="1" ht="6" hidden="1" customHeight="1" x14ac:dyDescent="0.2"/>
    <row r="125" spans="1:18" s="7" customFormat="1" ht="12.75" customHeight="1" x14ac:dyDescent="0.2">
      <c r="A125" s="68" t="s">
        <v>190</v>
      </c>
      <c r="B125" s="11"/>
      <c r="C125" s="11"/>
    </row>
    <row r="126" spans="1:18" s="7" customFormat="1" ht="12.75" hidden="1" customHeight="1" x14ac:dyDescent="0.2">
      <c r="A126" s="11" t="s">
        <v>89</v>
      </c>
      <c r="B126" s="24"/>
      <c r="C126" s="24"/>
    </row>
    <row r="127" spans="1:18" s="7" customFormat="1" ht="12.75" hidden="1" customHeight="1" x14ac:dyDescent="0.2">
      <c r="A127" s="70" t="s">
        <v>90</v>
      </c>
      <c r="B127" s="9"/>
      <c r="C127" s="9"/>
      <c r="E127" s="14">
        <v>1</v>
      </c>
      <c r="F127" s="15" t="s">
        <v>12</v>
      </c>
      <c r="G127" s="14" t="s">
        <v>54</v>
      </c>
      <c r="H127" s="16" t="s">
        <v>10</v>
      </c>
    </row>
    <row r="128" spans="1:18" s="7" customFormat="1" ht="12.75" customHeight="1" x14ac:dyDescent="0.2">
      <c r="A128" s="71" t="s">
        <v>91</v>
      </c>
      <c r="B128" s="25"/>
      <c r="C128" s="25"/>
    </row>
    <row r="129" spans="1:14" s="7" customFormat="1" ht="12.75" hidden="1" customHeight="1" x14ac:dyDescent="0.2">
      <c r="A129" s="66" t="s">
        <v>92</v>
      </c>
      <c r="B129" s="40"/>
      <c r="C129" s="40"/>
      <c r="E129" s="14">
        <v>1</v>
      </c>
      <c r="F129" s="15" t="s">
        <v>93</v>
      </c>
      <c r="G129" s="14" t="s">
        <v>7</v>
      </c>
      <c r="H129" s="14" t="s">
        <v>8</v>
      </c>
    </row>
    <row r="130" spans="1:14" s="7" customFormat="1" ht="12.75" hidden="1" customHeight="1" x14ac:dyDescent="0.2">
      <c r="A130" s="66" t="s">
        <v>94</v>
      </c>
      <c r="B130" s="40"/>
      <c r="C130" s="40"/>
      <c r="E130" s="14">
        <v>1</v>
      </c>
      <c r="F130" s="15" t="s">
        <v>93</v>
      </c>
      <c r="G130" s="14" t="s">
        <v>34</v>
      </c>
      <c r="H130" s="14" t="s">
        <v>8</v>
      </c>
    </row>
    <row r="131" spans="1:14" s="7" customFormat="1" ht="12.75" hidden="1" customHeight="1" x14ac:dyDescent="0.2">
      <c r="A131" s="66" t="s">
        <v>95</v>
      </c>
      <c r="B131" s="42"/>
      <c r="C131" s="42"/>
      <c r="E131" s="14">
        <v>1</v>
      </c>
      <c r="F131" s="15" t="s">
        <v>93</v>
      </c>
      <c r="G131" s="14" t="s">
        <v>34</v>
      </c>
      <c r="H131" s="14" t="s">
        <v>49</v>
      </c>
    </row>
    <row r="132" spans="1:14" s="7" customFormat="1" ht="12.75" hidden="1" customHeight="1" x14ac:dyDescent="0.2">
      <c r="A132" s="66" t="s">
        <v>96</v>
      </c>
      <c r="B132" s="42"/>
      <c r="C132" s="42"/>
      <c r="D132" s="15"/>
      <c r="E132" s="14">
        <v>1</v>
      </c>
      <c r="F132" s="15" t="s">
        <v>93</v>
      </c>
      <c r="G132" s="14" t="s">
        <v>54</v>
      </c>
      <c r="H132" s="14" t="s">
        <v>10</v>
      </c>
    </row>
    <row r="133" spans="1:14" s="7" customFormat="1" ht="12.75" hidden="1" customHeight="1" x14ac:dyDescent="0.2">
      <c r="A133" s="66" t="s">
        <v>97</v>
      </c>
      <c r="B133" s="40"/>
      <c r="C133" s="40"/>
      <c r="E133" s="14">
        <v>1</v>
      </c>
      <c r="F133" s="15" t="s">
        <v>93</v>
      </c>
      <c r="G133" s="14" t="s">
        <v>93</v>
      </c>
      <c r="H133" s="14" t="s">
        <v>8</v>
      </c>
    </row>
    <row r="134" spans="1:14" s="7" customFormat="1" ht="12.75" hidden="1" customHeight="1" x14ac:dyDescent="0.2">
      <c r="A134" s="66" t="s">
        <v>98</v>
      </c>
      <c r="B134" s="42"/>
      <c r="C134" s="42"/>
      <c r="E134" s="14">
        <v>1</v>
      </c>
      <c r="F134" s="15" t="s">
        <v>93</v>
      </c>
      <c r="G134" s="14" t="s">
        <v>54</v>
      </c>
      <c r="H134" s="14" t="s">
        <v>15</v>
      </c>
      <c r="N134" s="7">
        <f t="shared" ref="N134:N145" si="5">P134-L134</f>
        <v>0</v>
      </c>
    </row>
    <row r="135" spans="1:14" s="7" customFormat="1" ht="12.75" hidden="1" customHeight="1" x14ac:dyDescent="0.2">
      <c r="A135" s="66" t="s">
        <v>99</v>
      </c>
      <c r="B135" s="42"/>
      <c r="C135" s="42"/>
      <c r="D135" s="15"/>
      <c r="E135" s="14">
        <v>1</v>
      </c>
      <c r="F135" s="15" t="s">
        <v>93</v>
      </c>
      <c r="G135" s="14" t="s">
        <v>93</v>
      </c>
      <c r="H135" s="14" t="s">
        <v>10</v>
      </c>
      <c r="N135" s="7">
        <f t="shared" si="5"/>
        <v>0</v>
      </c>
    </row>
    <row r="136" spans="1:14" s="7" customFormat="1" ht="12.75" hidden="1" customHeight="1" x14ac:dyDescent="0.2">
      <c r="A136" s="66" t="s">
        <v>100</v>
      </c>
      <c r="B136" s="40"/>
      <c r="C136" s="40"/>
      <c r="E136" s="14">
        <v>1</v>
      </c>
      <c r="F136" s="15" t="s">
        <v>93</v>
      </c>
      <c r="G136" s="14" t="s">
        <v>54</v>
      </c>
      <c r="H136" s="14" t="s">
        <v>19</v>
      </c>
      <c r="N136" s="7">
        <f t="shared" si="5"/>
        <v>0</v>
      </c>
    </row>
    <row r="137" spans="1:14" s="7" customFormat="1" ht="12.75" hidden="1" customHeight="1" x14ac:dyDescent="0.2">
      <c r="A137" s="66" t="s">
        <v>175</v>
      </c>
      <c r="B137" s="40"/>
      <c r="C137" s="40"/>
      <c r="E137" s="14">
        <v>1</v>
      </c>
      <c r="F137" s="15" t="s">
        <v>93</v>
      </c>
      <c r="G137" s="14" t="s">
        <v>54</v>
      </c>
      <c r="H137" s="14" t="s">
        <v>82</v>
      </c>
      <c r="N137" s="7">
        <f t="shared" si="5"/>
        <v>0</v>
      </c>
    </row>
    <row r="138" spans="1:14" s="7" customFormat="1" ht="12.75" hidden="1" customHeight="1" x14ac:dyDescent="0.2">
      <c r="A138" s="66" t="s">
        <v>176</v>
      </c>
      <c r="B138" s="40"/>
      <c r="C138" s="40"/>
      <c r="E138" s="14">
        <v>1</v>
      </c>
      <c r="F138" s="15" t="s">
        <v>93</v>
      </c>
      <c r="G138" s="14" t="s">
        <v>54</v>
      </c>
      <c r="H138" s="14" t="s">
        <v>45</v>
      </c>
      <c r="N138" s="7">
        <f t="shared" si="5"/>
        <v>0</v>
      </c>
    </row>
    <row r="139" spans="1:14" s="7" customFormat="1" ht="12.75" hidden="1" customHeight="1" x14ac:dyDescent="0.2">
      <c r="A139" s="66" t="s">
        <v>177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146</v>
      </c>
      <c r="N139" s="7">
        <f t="shared" si="5"/>
        <v>0</v>
      </c>
    </row>
    <row r="140" spans="1:14" s="7" customFormat="1" ht="12.75" hidden="1" customHeight="1" x14ac:dyDescent="0.2">
      <c r="A140" s="66" t="s">
        <v>101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102</v>
      </c>
      <c r="N140" s="7">
        <f t="shared" si="5"/>
        <v>0</v>
      </c>
    </row>
    <row r="141" spans="1:14" s="7" customFormat="1" ht="12.75" hidden="1" customHeight="1" x14ac:dyDescent="0.2">
      <c r="A141" s="66" t="s">
        <v>103</v>
      </c>
      <c r="B141" s="40"/>
      <c r="C141" s="40"/>
      <c r="E141" s="14">
        <v>1</v>
      </c>
      <c r="F141" s="15" t="s">
        <v>93</v>
      </c>
      <c r="G141" s="14" t="s">
        <v>54</v>
      </c>
      <c r="H141" s="14" t="s">
        <v>24</v>
      </c>
      <c r="N141" s="7">
        <f t="shared" si="5"/>
        <v>0</v>
      </c>
    </row>
    <row r="142" spans="1:14" s="7" customFormat="1" ht="12.75" hidden="1" customHeight="1" x14ac:dyDescent="0.2">
      <c r="A142" s="66" t="s">
        <v>104</v>
      </c>
      <c r="B142" s="40"/>
      <c r="C142" s="40"/>
      <c r="E142" s="14">
        <v>1</v>
      </c>
      <c r="F142" s="15" t="s">
        <v>93</v>
      </c>
      <c r="G142" s="14" t="s">
        <v>54</v>
      </c>
      <c r="H142" s="14" t="s">
        <v>28</v>
      </c>
      <c r="N142" s="7">
        <f t="shared" si="5"/>
        <v>0</v>
      </c>
    </row>
    <row r="143" spans="1:14" s="7" customFormat="1" ht="12.75" hidden="1" customHeight="1" x14ac:dyDescent="0.2">
      <c r="A143" s="66" t="s">
        <v>105</v>
      </c>
      <c r="B143" s="40"/>
      <c r="C143" s="40"/>
      <c r="D143" s="15"/>
      <c r="E143" s="14">
        <v>1</v>
      </c>
      <c r="F143" s="15" t="s">
        <v>93</v>
      </c>
      <c r="G143" s="14" t="s">
        <v>54</v>
      </c>
      <c r="H143" s="16" t="s">
        <v>49</v>
      </c>
      <c r="N143" s="7">
        <f t="shared" si="5"/>
        <v>0</v>
      </c>
    </row>
    <row r="144" spans="1:14" s="7" customFormat="1" ht="12.75" hidden="1" customHeight="1" x14ac:dyDescent="0.2">
      <c r="A144" s="66" t="s">
        <v>106</v>
      </c>
      <c r="B144" s="40"/>
      <c r="C144" s="40"/>
      <c r="D144" s="15"/>
      <c r="E144" s="14">
        <v>1</v>
      </c>
      <c r="F144" s="15" t="s">
        <v>93</v>
      </c>
      <c r="G144" s="14" t="s">
        <v>67</v>
      </c>
      <c r="H144" s="14" t="s">
        <v>8</v>
      </c>
      <c r="N144" s="7">
        <f t="shared" si="5"/>
        <v>0</v>
      </c>
    </row>
    <row r="145" spans="1:18" s="7" customFormat="1" ht="12.75" customHeight="1" x14ac:dyDescent="0.2">
      <c r="A145" s="66" t="s">
        <v>107</v>
      </c>
      <c r="B145" s="40"/>
      <c r="C145" s="40"/>
      <c r="D145" s="15"/>
      <c r="E145" s="14">
        <v>1</v>
      </c>
      <c r="F145" s="15" t="s">
        <v>93</v>
      </c>
      <c r="G145" s="14" t="s">
        <v>59</v>
      </c>
      <c r="H145" s="16" t="s">
        <v>49</v>
      </c>
      <c r="N145" s="7">
        <f t="shared" si="5"/>
        <v>50000</v>
      </c>
      <c r="P145" s="7">
        <v>50000</v>
      </c>
    </row>
    <row r="146" spans="1:18" s="7" customFormat="1" ht="12.75" hidden="1" customHeight="1" x14ac:dyDescent="0.2">
      <c r="A146" s="66" t="s">
        <v>178</v>
      </c>
      <c r="B146" s="40"/>
      <c r="C146" s="40"/>
      <c r="D146" s="15"/>
      <c r="E146" s="14">
        <v>1</v>
      </c>
      <c r="F146" s="15" t="s">
        <v>93</v>
      </c>
      <c r="G146" s="14" t="s">
        <v>29</v>
      </c>
      <c r="H146" s="14" t="s">
        <v>8</v>
      </c>
    </row>
    <row r="147" spans="1:18" s="7" customFormat="1" ht="12.75" hidden="1" customHeight="1" x14ac:dyDescent="0.2">
      <c r="A147" s="66" t="s">
        <v>179</v>
      </c>
      <c r="B147" s="40"/>
      <c r="C147" s="40"/>
      <c r="D147" s="15"/>
      <c r="E147" s="14">
        <v>1</v>
      </c>
      <c r="F147" s="15" t="s">
        <v>93</v>
      </c>
      <c r="G147" s="14" t="s">
        <v>29</v>
      </c>
      <c r="H147" s="14" t="s">
        <v>45</v>
      </c>
    </row>
    <row r="148" spans="1:18" s="27" customFormat="1" ht="18.95" customHeight="1" x14ac:dyDescent="0.2">
      <c r="A148" s="63" t="s">
        <v>108</v>
      </c>
      <c r="B148" s="26"/>
      <c r="C148" s="26"/>
      <c r="J148" s="21">
        <f>SUM(J129:J147)</f>
        <v>0</v>
      </c>
      <c r="K148" s="23"/>
      <c r="L148" s="21">
        <f>SUM(L129:L143)</f>
        <v>0</v>
      </c>
      <c r="N148" s="21">
        <f>SUM(N129:N147)</f>
        <v>50000</v>
      </c>
      <c r="P148" s="21">
        <f>SUM(P129:P147)</f>
        <v>50000</v>
      </c>
      <c r="R148" s="21">
        <f>SUM(R129:R147)</f>
        <v>0</v>
      </c>
    </row>
    <row r="149" spans="1:18" s="7" customFormat="1" ht="6" customHeight="1" x14ac:dyDescent="0.2"/>
    <row r="150" spans="1:18" s="7" customFormat="1" ht="20.100000000000001" customHeight="1" thickBot="1" x14ac:dyDescent="0.25">
      <c r="A150" s="11" t="s">
        <v>110</v>
      </c>
      <c r="B150" s="28"/>
      <c r="C150" s="28"/>
      <c r="J150" s="29">
        <f>J42+J112+J123+J148</f>
        <v>31159262.940000005</v>
      </c>
      <c r="K150" s="23"/>
      <c r="L150" s="29">
        <f>L42+L112+L123+L148</f>
        <v>12833549.91</v>
      </c>
      <c r="N150" s="29">
        <f>N42+N112+N123+N148</f>
        <v>22474035.93</v>
      </c>
      <c r="P150" s="29">
        <f>P42+P112+P123+P148</f>
        <v>35307585.840000004</v>
      </c>
      <c r="R150" s="29">
        <f>R42+R112+R148</f>
        <v>35394830.560000002</v>
      </c>
    </row>
    <row r="151" spans="1:18" s="7" customFormat="1" ht="13.5" thickTop="1" x14ac:dyDescent="0.2">
      <c r="A151" s="31"/>
      <c r="B151" s="31"/>
      <c r="C151" s="31"/>
      <c r="D151" s="34"/>
      <c r="E151" s="31"/>
      <c r="F151" s="31"/>
      <c r="H151" s="35"/>
      <c r="I151" s="35"/>
      <c r="J151" s="35"/>
      <c r="K151" s="35"/>
      <c r="L151" s="35"/>
      <c r="M151" s="35"/>
      <c r="R151" s="93"/>
    </row>
    <row r="152" spans="1:18" s="7" customFormat="1" x14ac:dyDescent="0.2">
      <c r="A152" s="31"/>
      <c r="B152" s="31"/>
      <c r="C152" s="31"/>
      <c r="D152" s="34"/>
      <c r="E152" s="31"/>
      <c r="F152" s="31"/>
      <c r="H152" s="35"/>
      <c r="I152" s="35"/>
      <c r="J152" s="35"/>
      <c r="K152" s="35"/>
      <c r="L152" s="35"/>
      <c r="M152" s="35"/>
      <c r="R152" s="93"/>
    </row>
    <row r="153" spans="1:18" s="7" customFormat="1" x14ac:dyDescent="0.2"/>
    <row r="154" spans="1:18" s="7" customFormat="1" x14ac:dyDescent="0.2"/>
    <row r="155" spans="1:18" hidden="1" x14ac:dyDescent="0.2">
      <c r="A155" s="77" t="s">
        <v>133</v>
      </c>
      <c r="D155" s="33"/>
      <c r="E155" s="32"/>
      <c r="G155" s="31"/>
      <c r="I155" s="31"/>
      <c r="J155" s="47" t="s">
        <v>134</v>
      </c>
      <c r="M155" s="47"/>
      <c r="N155" s="49"/>
      <c r="O155" s="49"/>
      <c r="P155" s="48" t="s">
        <v>135</v>
      </c>
    </row>
    <row r="156" spans="1:18" hidden="1" x14ac:dyDescent="0.2">
      <c r="A156" s="50"/>
      <c r="D156" s="33"/>
      <c r="E156" s="51"/>
      <c r="G156" s="31"/>
      <c r="I156" s="31"/>
      <c r="J156" s="30"/>
      <c r="M156" s="30"/>
      <c r="N156" s="36"/>
      <c r="O156" s="36"/>
      <c r="P156" s="51"/>
    </row>
    <row r="157" spans="1:18" hidden="1" x14ac:dyDescent="0.2">
      <c r="A157" s="52"/>
      <c r="D157" s="31"/>
      <c r="E157" s="53"/>
      <c r="G157" s="31"/>
      <c r="I157" s="31"/>
      <c r="J157" s="31"/>
      <c r="M157" s="31"/>
      <c r="P157" s="53"/>
    </row>
    <row r="158" spans="1:18" hidden="1" x14ac:dyDescent="0.2">
      <c r="A158" s="78" t="s">
        <v>195</v>
      </c>
      <c r="D158" s="55"/>
      <c r="E158" s="56"/>
      <c r="G158" s="31"/>
      <c r="I158" s="31"/>
      <c r="J158" s="57" t="s">
        <v>136</v>
      </c>
      <c r="M158" s="57"/>
      <c r="N158" s="59"/>
      <c r="O158" s="59"/>
      <c r="P158" s="58" t="s">
        <v>137</v>
      </c>
    </row>
    <row r="159" spans="1:18" hidden="1" x14ac:dyDescent="0.2">
      <c r="A159" s="77" t="s">
        <v>196</v>
      </c>
      <c r="D159" s="31"/>
      <c r="E159" s="32"/>
      <c r="G159" s="31"/>
      <c r="I159" s="31"/>
      <c r="J159" s="33" t="s">
        <v>138</v>
      </c>
      <c r="M159" s="33"/>
      <c r="N159" s="35"/>
      <c r="O159" s="35"/>
      <c r="P159" s="60" t="s">
        <v>139</v>
      </c>
    </row>
    <row r="160" spans="1:18" hidden="1" x14ac:dyDescent="0.2"/>
    <row r="161" spans="1:18" hidden="1" x14ac:dyDescent="0.2"/>
    <row r="162" spans="1:18" x14ac:dyDescent="0.2">
      <c r="A162" s="138" t="s">
        <v>133</v>
      </c>
      <c r="B162" s="138"/>
      <c r="C162" s="138"/>
      <c r="J162" s="138" t="s">
        <v>134</v>
      </c>
      <c r="K162" s="138"/>
      <c r="L162" s="138"/>
      <c r="M162" s="47"/>
      <c r="N162" s="49"/>
      <c r="O162" s="49"/>
      <c r="P162" s="126" t="s">
        <v>135</v>
      </c>
      <c r="Q162" s="126"/>
      <c r="R162" s="126"/>
    </row>
    <row r="163" spans="1:18" x14ac:dyDescent="0.2">
      <c r="A163" s="116"/>
      <c r="B163" s="116"/>
      <c r="C163" s="116"/>
      <c r="J163" s="116"/>
      <c r="K163" s="116"/>
      <c r="L163" s="116"/>
      <c r="M163" s="47"/>
      <c r="N163" s="49"/>
      <c r="O163" s="49"/>
      <c r="P163" s="115"/>
      <c r="Q163" s="115"/>
      <c r="R163" s="115"/>
    </row>
    <row r="164" spans="1:18" x14ac:dyDescent="0.2">
      <c r="A164" s="50"/>
      <c r="C164" s="30"/>
      <c r="J164" s="30"/>
      <c r="M164" s="30"/>
      <c r="N164" s="36"/>
      <c r="O164" s="36"/>
      <c r="P164" s="51"/>
    </row>
    <row r="165" spans="1:18" x14ac:dyDescent="0.2">
      <c r="A165" s="52"/>
      <c r="C165" s="31"/>
      <c r="J165" s="31"/>
      <c r="M165" s="31"/>
      <c r="P165" s="53"/>
    </row>
    <row r="166" spans="1:18" x14ac:dyDescent="0.2">
      <c r="A166" s="139" t="s">
        <v>300</v>
      </c>
      <c r="B166" s="139"/>
      <c r="C166" s="139"/>
      <c r="J166" s="139" t="s">
        <v>319</v>
      </c>
      <c r="K166" s="139"/>
      <c r="L166" s="139"/>
      <c r="M166" s="57"/>
      <c r="N166" s="59"/>
      <c r="O166" s="59"/>
      <c r="P166" s="127" t="s">
        <v>137</v>
      </c>
      <c r="Q166" s="127"/>
      <c r="R166" s="127"/>
    </row>
    <row r="167" spans="1:18" x14ac:dyDescent="0.2">
      <c r="A167" s="128" t="s">
        <v>301</v>
      </c>
      <c r="B167" s="128"/>
      <c r="C167" s="128"/>
      <c r="J167" s="138" t="s">
        <v>305</v>
      </c>
      <c r="K167" s="138"/>
      <c r="L167" s="138"/>
      <c r="M167" s="33"/>
      <c r="N167" s="35"/>
      <c r="O167" s="35"/>
      <c r="P167" s="128" t="s">
        <v>139</v>
      </c>
      <c r="Q167" s="128"/>
      <c r="R167" s="128"/>
    </row>
  </sheetData>
  <mergeCells count="18">
    <mergeCell ref="A162:C162"/>
    <mergeCell ref="A166:C166"/>
    <mergeCell ref="A167:C167"/>
    <mergeCell ref="A13:C13"/>
    <mergeCell ref="E13:H13"/>
    <mergeCell ref="A112:C112"/>
    <mergeCell ref="A1:S1"/>
    <mergeCell ref="A2:S2"/>
    <mergeCell ref="L9:P9"/>
    <mergeCell ref="A11:C11"/>
    <mergeCell ref="E11:H11"/>
    <mergeCell ref="P10:P12"/>
    <mergeCell ref="J162:L162"/>
    <mergeCell ref="J166:L166"/>
    <mergeCell ref="J167:L167"/>
    <mergeCell ref="P162:R162"/>
    <mergeCell ref="P166:R166"/>
    <mergeCell ref="P167:R167"/>
  </mergeCells>
  <printOptions horizontalCentered="1"/>
  <pageMargins left="0.75" right="0.5" top="1" bottom="1" header="0.75" footer="0.5"/>
  <pageSetup paperSize="5" scale="90" orientation="landscape" horizontalDpi="4294967292" verticalDpi="300" r:id="rId1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30"/>
  <sheetViews>
    <sheetView view="pageBreakPreview" zoomScaleNormal="85" zoomScaleSheetLayoutView="100" workbookViewId="0">
      <pane xSplit="1" ySplit="14" topLeftCell="B97" activePane="bottomRight" state="frozen"/>
      <selection pane="topRight" activeCell="D1" sqref="D1"/>
      <selection pane="bottomLeft" activeCell="A16" sqref="A16"/>
      <selection pane="bottomRight" activeCell="N6" sqref="N6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4.886718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130" t="s">
        <v>111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19" ht="15.75" customHeight="1" x14ac:dyDescent="0.2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247</v>
      </c>
      <c r="H4" s="3"/>
      <c r="I4" s="3"/>
      <c r="R4" s="80" t="s">
        <v>246</v>
      </c>
    </row>
    <row r="5" spans="1:19" ht="15" customHeight="1" x14ac:dyDescent="0.2">
      <c r="A5" s="5" t="s">
        <v>119</v>
      </c>
      <c r="B5" s="2" t="s">
        <v>113</v>
      </c>
      <c r="C5" s="5" t="s">
        <v>233</v>
      </c>
    </row>
    <row r="6" spans="1:19" ht="15" customHeight="1" x14ac:dyDescent="0.2">
      <c r="A6" s="5" t="s">
        <v>120</v>
      </c>
      <c r="B6" s="2" t="s">
        <v>113</v>
      </c>
      <c r="C6" s="5" t="s">
        <v>248</v>
      </c>
    </row>
    <row r="7" spans="1:19" ht="15" customHeight="1" x14ac:dyDescent="0.2">
      <c r="A7" s="6" t="s">
        <v>121</v>
      </c>
      <c r="B7" s="2" t="s">
        <v>113</v>
      </c>
      <c r="C7" s="6" t="s">
        <v>249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134" t="s">
        <v>122</v>
      </c>
      <c r="M9" s="134"/>
      <c r="N9" s="134"/>
      <c r="O9" s="134"/>
      <c r="P9" s="134"/>
      <c r="Q9" s="65"/>
    </row>
    <row r="10" spans="1:19" ht="15" customHeight="1" x14ac:dyDescent="0.2">
      <c r="H10" s="8"/>
      <c r="I10" s="8"/>
      <c r="J10" s="8" t="s">
        <v>303</v>
      </c>
      <c r="K10" s="8"/>
      <c r="L10" s="62" t="s">
        <v>123</v>
      </c>
      <c r="M10" s="62"/>
      <c r="N10" s="62" t="s">
        <v>125</v>
      </c>
      <c r="O10" s="62"/>
      <c r="P10" s="136" t="s">
        <v>127</v>
      </c>
      <c r="Q10" s="45"/>
      <c r="R10" s="104" t="s">
        <v>132</v>
      </c>
    </row>
    <row r="11" spans="1:19" ht="15" customHeight="1" x14ac:dyDescent="0.2">
      <c r="A11" s="132" t="s">
        <v>186</v>
      </c>
      <c r="B11" s="132"/>
      <c r="C11" s="132"/>
      <c r="D11" s="9"/>
      <c r="E11" s="132" t="s">
        <v>112</v>
      </c>
      <c r="F11" s="132"/>
      <c r="G11" s="132"/>
      <c r="H11" s="132"/>
      <c r="I11" s="8"/>
      <c r="J11" s="99" t="s">
        <v>298</v>
      </c>
      <c r="K11" s="44"/>
      <c r="L11" s="44" t="s">
        <v>304</v>
      </c>
      <c r="M11" s="44"/>
      <c r="N11" s="44" t="s">
        <v>304</v>
      </c>
      <c r="O11" s="44"/>
      <c r="P11" s="137"/>
      <c r="Q11" s="45"/>
      <c r="R11" s="44">
        <v>2018</v>
      </c>
    </row>
    <row r="12" spans="1:19" ht="15" customHeight="1" x14ac:dyDescent="0.2">
      <c r="A12" s="97"/>
      <c r="B12" s="97"/>
      <c r="C12" s="97"/>
      <c r="D12" s="9"/>
      <c r="E12" s="97"/>
      <c r="F12" s="97"/>
      <c r="G12" s="97"/>
      <c r="H12" s="97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37"/>
      <c r="Q12" s="45"/>
      <c r="R12" s="30" t="s">
        <v>2</v>
      </c>
    </row>
    <row r="13" spans="1:19" ht="15" customHeight="1" x14ac:dyDescent="0.2">
      <c r="A13" s="133" t="s">
        <v>3</v>
      </c>
      <c r="B13" s="133"/>
      <c r="C13" s="133"/>
      <c r="D13" s="7"/>
      <c r="E13" s="135" t="s">
        <v>4</v>
      </c>
      <c r="F13" s="135"/>
      <c r="G13" s="135"/>
      <c r="H13" s="135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188</v>
      </c>
      <c r="B15" s="12"/>
      <c r="C15" s="12"/>
    </row>
    <row r="16" spans="1:19" s="7" customFormat="1" ht="12.75" customHeight="1" x14ac:dyDescent="0.2">
      <c r="A16" s="66" t="s">
        <v>37</v>
      </c>
      <c r="B16" s="40"/>
      <c r="C16" s="40"/>
      <c r="D16" s="14"/>
      <c r="E16" s="14">
        <v>5</v>
      </c>
      <c r="F16" s="15" t="s">
        <v>12</v>
      </c>
      <c r="G16" s="14" t="s">
        <v>7</v>
      </c>
      <c r="H16" s="14" t="s">
        <v>8</v>
      </c>
      <c r="J16" s="7">
        <v>22195</v>
      </c>
      <c r="N16" s="7">
        <f>P16-L16</f>
        <v>30000</v>
      </c>
      <c r="P16" s="7">
        <v>30000</v>
      </c>
      <c r="R16" s="7">
        <v>30000</v>
      </c>
    </row>
    <row r="17" spans="1:18" s="7" customFormat="1" ht="12.75" hidden="1" customHeight="1" x14ac:dyDescent="0.2">
      <c r="A17" s="66" t="s">
        <v>38</v>
      </c>
      <c r="B17" s="40"/>
      <c r="C17" s="40"/>
      <c r="E17" s="14">
        <v>5</v>
      </c>
      <c r="F17" s="15" t="s">
        <v>12</v>
      </c>
      <c r="G17" s="14" t="s">
        <v>7</v>
      </c>
      <c r="H17" s="14" t="s">
        <v>10</v>
      </c>
    </row>
    <row r="18" spans="1:18" s="7" customFormat="1" ht="12.75" hidden="1" customHeight="1" x14ac:dyDescent="0.2">
      <c r="A18" s="66" t="s">
        <v>39</v>
      </c>
      <c r="B18" s="40"/>
      <c r="C18" s="40"/>
      <c r="E18" s="14">
        <v>5</v>
      </c>
      <c r="F18" s="15" t="s">
        <v>12</v>
      </c>
      <c r="G18" s="14" t="s">
        <v>12</v>
      </c>
      <c r="H18" s="14" t="s">
        <v>8</v>
      </c>
    </row>
    <row r="19" spans="1:18" s="7" customFormat="1" ht="12.75" hidden="1" customHeight="1" x14ac:dyDescent="0.2">
      <c r="A19" s="66" t="s">
        <v>142</v>
      </c>
      <c r="B19" s="40"/>
      <c r="C19" s="40"/>
      <c r="D19" s="14"/>
      <c r="E19" s="14">
        <v>5</v>
      </c>
      <c r="F19" s="15" t="s">
        <v>12</v>
      </c>
      <c r="G19" s="14" t="s">
        <v>12</v>
      </c>
      <c r="H19" s="14" t="s">
        <v>10</v>
      </c>
    </row>
    <row r="20" spans="1:18" s="7" customFormat="1" ht="12.75" customHeight="1" x14ac:dyDescent="0.2">
      <c r="A20" s="66" t="s">
        <v>40</v>
      </c>
      <c r="B20" s="40"/>
      <c r="C20" s="40"/>
      <c r="D20" s="14"/>
      <c r="E20" s="14">
        <v>5</v>
      </c>
      <c r="F20" s="15" t="s">
        <v>12</v>
      </c>
      <c r="G20" s="14" t="s">
        <v>29</v>
      </c>
      <c r="H20" s="14" t="s">
        <v>8</v>
      </c>
      <c r="J20" s="7">
        <v>598</v>
      </c>
    </row>
    <row r="21" spans="1:18" s="7" customFormat="1" ht="12.75" hidden="1" customHeight="1" x14ac:dyDescent="0.2">
      <c r="A21" s="66" t="s">
        <v>41</v>
      </c>
      <c r="B21" s="40"/>
      <c r="C21" s="40"/>
      <c r="D21" s="14"/>
      <c r="E21" s="14">
        <v>5</v>
      </c>
      <c r="F21" s="15" t="s">
        <v>12</v>
      </c>
      <c r="G21" s="14" t="s">
        <v>29</v>
      </c>
      <c r="H21" s="14" t="s">
        <v>10</v>
      </c>
      <c r="N21" s="7">
        <f t="shared" ref="N21:N84" si="0">P21-L21</f>
        <v>0</v>
      </c>
    </row>
    <row r="22" spans="1:18" s="7" customFormat="1" ht="12.75" hidden="1" customHeight="1" x14ac:dyDescent="0.2">
      <c r="A22" s="66" t="s">
        <v>42</v>
      </c>
      <c r="B22" s="40"/>
      <c r="C22" s="40"/>
      <c r="D22" s="14"/>
      <c r="E22" s="14">
        <v>5</v>
      </c>
      <c r="F22" s="15" t="s">
        <v>12</v>
      </c>
      <c r="G22" s="14" t="s">
        <v>29</v>
      </c>
      <c r="H22" s="14" t="s">
        <v>17</v>
      </c>
      <c r="N22" s="7">
        <f t="shared" si="0"/>
        <v>0</v>
      </c>
    </row>
    <row r="23" spans="1:18" s="7" customFormat="1" ht="12.75" hidden="1" customHeight="1" x14ac:dyDescent="0.2">
      <c r="A23" s="66" t="s">
        <v>43</v>
      </c>
      <c r="B23" s="40"/>
      <c r="C23" s="40"/>
      <c r="D23" s="14"/>
      <c r="E23" s="14">
        <v>5</v>
      </c>
      <c r="F23" s="15" t="s">
        <v>12</v>
      </c>
      <c r="G23" s="14" t="s">
        <v>29</v>
      </c>
      <c r="H23" s="14" t="s">
        <v>64</v>
      </c>
      <c r="N23" s="7">
        <f t="shared" si="0"/>
        <v>0</v>
      </c>
    </row>
    <row r="24" spans="1:18" s="7" customFormat="1" ht="12.75" hidden="1" customHeight="1" x14ac:dyDescent="0.2">
      <c r="A24" s="66" t="s">
        <v>88</v>
      </c>
      <c r="B24" s="40"/>
      <c r="C24" s="40"/>
      <c r="E24" s="14">
        <v>5</v>
      </c>
      <c r="F24" s="15" t="s">
        <v>12</v>
      </c>
      <c r="G24" s="14" t="s">
        <v>29</v>
      </c>
      <c r="H24" s="14" t="s">
        <v>60</v>
      </c>
      <c r="N24" s="7">
        <f t="shared" si="0"/>
        <v>0</v>
      </c>
    </row>
    <row r="25" spans="1:18" s="7" customFormat="1" ht="12.75" hidden="1" customHeight="1" x14ac:dyDescent="0.2">
      <c r="A25" s="66" t="s">
        <v>150</v>
      </c>
      <c r="B25" s="40"/>
      <c r="C25" s="40"/>
      <c r="D25" s="14"/>
      <c r="E25" s="14">
        <v>5</v>
      </c>
      <c r="F25" s="15" t="s">
        <v>12</v>
      </c>
      <c r="G25" s="14" t="s">
        <v>29</v>
      </c>
      <c r="H25" s="14" t="s">
        <v>19</v>
      </c>
      <c r="J25" s="19"/>
      <c r="K25" s="19"/>
      <c r="N25" s="7">
        <f t="shared" si="0"/>
        <v>0</v>
      </c>
    </row>
    <row r="26" spans="1:18" s="7" customFormat="1" ht="12.75" hidden="1" customHeight="1" x14ac:dyDescent="0.2">
      <c r="A26" s="66" t="s">
        <v>151</v>
      </c>
      <c r="B26" s="40"/>
      <c r="C26" s="40"/>
      <c r="D26" s="14"/>
      <c r="E26" s="14">
        <v>5</v>
      </c>
      <c r="F26" s="15" t="s">
        <v>12</v>
      </c>
      <c r="G26" s="14" t="s">
        <v>29</v>
      </c>
      <c r="H26" s="14" t="s">
        <v>82</v>
      </c>
      <c r="J26" s="19"/>
      <c r="K26" s="19"/>
      <c r="N26" s="7">
        <f t="shared" si="0"/>
        <v>0</v>
      </c>
    </row>
    <row r="27" spans="1:18" s="7" customFormat="1" ht="12.75" customHeight="1" x14ac:dyDescent="0.2">
      <c r="A27" s="66" t="s">
        <v>44</v>
      </c>
      <c r="B27" s="40"/>
      <c r="C27" s="40"/>
      <c r="D27" s="14"/>
      <c r="E27" s="14">
        <v>5</v>
      </c>
      <c r="F27" s="15" t="s">
        <v>12</v>
      </c>
      <c r="G27" s="14" t="s">
        <v>29</v>
      </c>
      <c r="H27" s="14" t="s">
        <v>45</v>
      </c>
      <c r="J27" s="19">
        <v>195364.95</v>
      </c>
      <c r="K27" s="19"/>
      <c r="L27" s="7">
        <v>79715.27</v>
      </c>
      <c r="N27" s="7">
        <f t="shared" si="0"/>
        <v>488284.73</v>
      </c>
      <c r="P27" s="7">
        <v>568000</v>
      </c>
      <c r="R27" s="7">
        <v>543000</v>
      </c>
    </row>
    <row r="28" spans="1:18" s="7" customFormat="1" ht="12.75" hidden="1" customHeight="1" x14ac:dyDescent="0.2">
      <c r="A28" s="66" t="s">
        <v>152</v>
      </c>
      <c r="B28" s="40"/>
      <c r="C28" s="40"/>
      <c r="D28" s="14"/>
      <c r="E28" s="14">
        <v>5</v>
      </c>
      <c r="F28" s="15" t="s">
        <v>12</v>
      </c>
      <c r="G28" s="14" t="s">
        <v>29</v>
      </c>
      <c r="H28" s="14" t="s">
        <v>102</v>
      </c>
      <c r="N28" s="7">
        <f t="shared" si="0"/>
        <v>0</v>
      </c>
    </row>
    <row r="29" spans="1:18" s="7" customFormat="1" ht="12.75" hidden="1" customHeight="1" x14ac:dyDescent="0.2">
      <c r="A29" s="66" t="s">
        <v>153</v>
      </c>
      <c r="B29" s="40"/>
      <c r="C29" s="40"/>
      <c r="D29" s="14"/>
      <c r="E29" s="14">
        <v>5</v>
      </c>
      <c r="F29" s="15" t="s">
        <v>12</v>
      </c>
      <c r="G29" s="14" t="s">
        <v>29</v>
      </c>
      <c r="H29" s="14" t="s">
        <v>146</v>
      </c>
      <c r="N29" s="7">
        <f t="shared" si="0"/>
        <v>0</v>
      </c>
    </row>
    <row r="30" spans="1:18" s="7" customFormat="1" ht="12.75" hidden="1" customHeight="1" x14ac:dyDescent="0.2">
      <c r="A30" s="66" t="s">
        <v>46</v>
      </c>
      <c r="B30" s="40"/>
      <c r="C30" s="40"/>
      <c r="D30" s="14"/>
      <c r="E30" s="14">
        <v>5</v>
      </c>
      <c r="F30" s="15" t="s">
        <v>12</v>
      </c>
      <c r="G30" s="14" t="s">
        <v>29</v>
      </c>
      <c r="H30" s="14" t="s">
        <v>47</v>
      </c>
      <c r="N30" s="7">
        <f t="shared" si="0"/>
        <v>0</v>
      </c>
    </row>
    <row r="31" spans="1:18" s="7" customFormat="1" ht="12.75" hidden="1" customHeight="1" x14ac:dyDescent="0.2">
      <c r="A31" s="66" t="s">
        <v>154</v>
      </c>
      <c r="B31" s="40"/>
      <c r="C31" s="40"/>
      <c r="E31" s="14">
        <v>5</v>
      </c>
      <c r="F31" s="15" t="s">
        <v>12</v>
      </c>
      <c r="G31" s="14" t="s">
        <v>29</v>
      </c>
      <c r="H31" s="14" t="s">
        <v>15</v>
      </c>
      <c r="N31" s="7">
        <f t="shared" si="0"/>
        <v>0</v>
      </c>
    </row>
    <row r="32" spans="1:18" s="7" customFormat="1" ht="12.75" hidden="1" customHeight="1" x14ac:dyDescent="0.2">
      <c r="A32" s="66" t="s">
        <v>51</v>
      </c>
      <c r="B32" s="40"/>
      <c r="C32" s="40"/>
      <c r="D32" s="14"/>
      <c r="E32" s="14">
        <v>5</v>
      </c>
      <c r="F32" s="15" t="s">
        <v>12</v>
      </c>
      <c r="G32" s="14" t="s">
        <v>29</v>
      </c>
      <c r="H32" s="14" t="s">
        <v>24</v>
      </c>
      <c r="N32" s="7">
        <f t="shared" si="0"/>
        <v>0</v>
      </c>
    </row>
    <row r="33" spans="1:18" s="7" customFormat="1" ht="12.75" customHeight="1" x14ac:dyDescent="0.2">
      <c r="A33" s="66" t="s">
        <v>48</v>
      </c>
      <c r="B33" s="40"/>
      <c r="C33" s="40"/>
      <c r="E33" s="14">
        <v>5</v>
      </c>
      <c r="F33" s="15" t="s">
        <v>12</v>
      </c>
      <c r="G33" s="14" t="s">
        <v>29</v>
      </c>
      <c r="H33" s="16" t="s">
        <v>49</v>
      </c>
      <c r="J33" s="7">
        <v>49178.2</v>
      </c>
      <c r="L33" s="7">
        <v>10020</v>
      </c>
      <c r="N33" s="7">
        <f t="shared" si="0"/>
        <v>87305</v>
      </c>
      <c r="P33" s="7">
        <v>97325</v>
      </c>
      <c r="R33" s="7">
        <v>50000</v>
      </c>
    </row>
    <row r="34" spans="1:18" s="7" customFormat="1" ht="12.75" hidden="1" customHeight="1" x14ac:dyDescent="0.2">
      <c r="A34" s="66" t="s">
        <v>50</v>
      </c>
      <c r="B34" s="40"/>
      <c r="C34" s="40"/>
      <c r="D34" s="14"/>
      <c r="E34" s="14">
        <v>5</v>
      </c>
      <c r="F34" s="15" t="s">
        <v>12</v>
      </c>
      <c r="G34" s="14" t="s">
        <v>34</v>
      </c>
      <c r="H34" s="14" t="s">
        <v>8</v>
      </c>
      <c r="N34" s="7">
        <f t="shared" si="0"/>
        <v>0</v>
      </c>
    </row>
    <row r="35" spans="1:18" s="7" customFormat="1" ht="12.75" customHeight="1" x14ac:dyDescent="0.2">
      <c r="A35" s="66" t="s">
        <v>52</v>
      </c>
      <c r="B35" s="40"/>
      <c r="C35" s="40"/>
      <c r="D35" s="14"/>
      <c r="E35" s="14">
        <v>5</v>
      </c>
      <c r="F35" s="15" t="s">
        <v>12</v>
      </c>
      <c r="G35" s="14" t="s">
        <v>34</v>
      </c>
      <c r="H35" s="14" t="s">
        <v>10</v>
      </c>
      <c r="J35" s="7">
        <v>9536251.8699999992</v>
      </c>
      <c r="L35" s="7">
        <v>4046765.68</v>
      </c>
      <c r="N35" s="7">
        <f t="shared" si="0"/>
        <v>6753234.3200000003</v>
      </c>
      <c r="P35" s="7">
        <v>10800000</v>
      </c>
      <c r="R35" s="7">
        <v>10800000</v>
      </c>
    </row>
    <row r="36" spans="1:18" s="7" customFormat="1" ht="12.75" hidden="1" customHeight="1" x14ac:dyDescent="0.2">
      <c r="A36" s="66" t="s">
        <v>48</v>
      </c>
      <c r="B36" s="40"/>
      <c r="C36" s="40"/>
      <c r="D36" s="14"/>
      <c r="E36" s="14">
        <v>5</v>
      </c>
      <c r="F36" s="15" t="s">
        <v>12</v>
      </c>
      <c r="G36" s="14" t="s">
        <v>29</v>
      </c>
      <c r="H36" s="16" t="s">
        <v>49</v>
      </c>
      <c r="N36" s="7">
        <f t="shared" si="0"/>
        <v>0</v>
      </c>
    </row>
    <row r="37" spans="1:18" s="7" customFormat="1" ht="12.75" hidden="1" customHeight="1" x14ac:dyDescent="0.2">
      <c r="A37" s="66" t="s">
        <v>53</v>
      </c>
      <c r="B37" s="40"/>
      <c r="C37" s="40"/>
      <c r="E37" s="14">
        <v>5</v>
      </c>
      <c r="F37" s="15" t="s">
        <v>12</v>
      </c>
      <c r="G37" s="14" t="s">
        <v>54</v>
      </c>
      <c r="H37" s="14" t="s">
        <v>8</v>
      </c>
      <c r="N37" s="7">
        <f t="shared" si="0"/>
        <v>0</v>
      </c>
    </row>
    <row r="38" spans="1:18" s="7" customFormat="1" ht="12.75" customHeight="1" x14ac:dyDescent="0.2">
      <c r="A38" s="66" t="s">
        <v>55</v>
      </c>
      <c r="B38" s="40"/>
      <c r="C38" s="40"/>
      <c r="E38" s="14">
        <v>5</v>
      </c>
      <c r="F38" s="15" t="s">
        <v>12</v>
      </c>
      <c r="G38" s="14" t="s">
        <v>54</v>
      </c>
      <c r="H38" s="14" t="s">
        <v>10</v>
      </c>
      <c r="J38" s="7">
        <v>93009.05</v>
      </c>
      <c r="L38" s="7">
        <v>33664.449999999997</v>
      </c>
      <c r="N38" s="7">
        <f t="shared" si="0"/>
        <v>71335.55</v>
      </c>
      <c r="P38" s="7">
        <v>105000</v>
      </c>
      <c r="R38" s="7">
        <v>105000</v>
      </c>
    </row>
    <row r="39" spans="1:18" s="7" customFormat="1" ht="12.75" hidden="1" customHeight="1" x14ac:dyDescent="0.2">
      <c r="A39" s="66" t="s">
        <v>56</v>
      </c>
      <c r="B39" s="40"/>
      <c r="C39" s="40"/>
      <c r="E39" s="14">
        <v>5</v>
      </c>
      <c r="F39" s="15" t="s">
        <v>12</v>
      </c>
      <c r="G39" s="14" t="s">
        <v>54</v>
      </c>
      <c r="H39" s="14" t="s">
        <v>15</v>
      </c>
      <c r="N39" s="7">
        <f t="shared" si="0"/>
        <v>0</v>
      </c>
    </row>
    <row r="40" spans="1:18" s="7" customFormat="1" ht="12.75" hidden="1" customHeight="1" x14ac:dyDescent="0.2">
      <c r="A40" s="66" t="s">
        <v>57</v>
      </c>
      <c r="B40" s="40"/>
      <c r="C40" s="40"/>
      <c r="E40" s="14">
        <v>5</v>
      </c>
      <c r="F40" s="15" t="s">
        <v>12</v>
      </c>
      <c r="G40" s="14" t="s">
        <v>54</v>
      </c>
      <c r="H40" s="14" t="s">
        <v>17</v>
      </c>
      <c r="N40" s="7">
        <f t="shared" si="0"/>
        <v>0</v>
      </c>
    </row>
    <row r="41" spans="1:18" s="7" customFormat="1" ht="12.75" hidden="1" customHeight="1" x14ac:dyDescent="0.2">
      <c r="A41" s="66" t="s">
        <v>58</v>
      </c>
      <c r="B41" s="40"/>
      <c r="C41" s="40"/>
      <c r="E41" s="14">
        <v>5</v>
      </c>
      <c r="F41" s="14" t="s">
        <v>12</v>
      </c>
      <c r="G41" s="14" t="s">
        <v>59</v>
      </c>
      <c r="H41" s="14" t="s">
        <v>60</v>
      </c>
      <c r="N41" s="7">
        <f t="shared" si="0"/>
        <v>0</v>
      </c>
    </row>
    <row r="42" spans="1:18" s="7" customFormat="1" ht="12.75" hidden="1" customHeight="1" x14ac:dyDescent="0.2">
      <c r="A42" s="66" t="s">
        <v>66</v>
      </c>
      <c r="B42" s="40"/>
      <c r="C42" s="40"/>
      <c r="E42" s="14">
        <v>5</v>
      </c>
      <c r="F42" s="15" t="s">
        <v>12</v>
      </c>
      <c r="G42" s="14" t="s">
        <v>67</v>
      </c>
      <c r="H42" s="14" t="s">
        <v>8</v>
      </c>
      <c r="N42" s="7">
        <f t="shared" si="0"/>
        <v>0</v>
      </c>
    </row>
    <row r="43" spans="1:18" s="7" customFormat="1" ht="12.75" hidden="1" customHeight="1" x14ac:dyDescent="0.2">
      <c r="A43" s="66" t="s">
        <v>61</v>
      </c>
      <c r="B43" s="40"/>
      <c r="C43" s="40"/>
      <c r="E43" s="14">
        <v>5</v>
      </c>
      <c r="F43" s="15" t="s">
        <v>12</v>
      </c>
      <c r="G43" s="14" t="s">
        <v>59</v>
      </c>
      <c r="H43" s="14" t="s">
        <v>8</v>
      </c>
      <c r="N43" s="7">
        <f t="shared" si="0"/>
        <v>0</v>
      </c>
    </row>
    <row r="44" spans="1:18" s="7" customFormat="1" ht="12.75" hidden="1" customHeight="1" x14ac:dyDescent="0.2">
      <c r="A44" s="66" t="s">
        <v>62</v>
      </c>
      <c r="B44" s="40"/>
      <c r="C44" s="40"/>
      <c r="E44" s="14">
        <v>5</v>
      </c>
      <c r="F44" s="15" t="s">
        <v>12</v>
      </c>
      <c r="G44" s="14" t="s">
        <v>59</v>
      </c>
      <c r="H44" s="14" t="s">
        <v>10</v>
      </c>
      <c r="N44" s="7">
        <f t="shared" si="0"/>
        <v>0</v>
      </c>
    </row>
    <row r="45" spans="1:18" s="7" customFormat="1" ht="12.75" hidden="1" customHeight="1" x14ac:dyDescent="0.2">
      <c r="A45" s="66" t="s">
        <v>63</v>
      </c>
      <c r="B45" s="40"/>
      <c r="C45" s="40"/>
      <c r="E45" s="14">
        <v>5</v>
      </c>
      <c r="F45" s="15" t="s">
        <v>12</v>
      </c>
      <c r="G45" s="14" t="s">
        <v>59</v>
      </c>
      <c r="H45" s="14" t="s">
        <v>64</v>
      </c>
      <c r="N45" s="7">
        <f t="shared" si="0"/>
        <v>0</v>
      </c>
    </row>
    <row r="46" spans="1:18" s="7" customFormat="1" ht="12.75" hidden="1" customHeight="1" x14ac:dyDescent="0.2">
      <c r="A46" s="66" t="s">
        <v>155</v>
      </c>
      <c r="B46" s="40"/>
      <c r="C46" s="40"/>
      <c r="E46" s="14">
        <v>5</v>
      </c>
      <c r="F46" s="15" t="s">
        <v>12</v>
      </c>
      <c r="G46" s="14" t="s">
        <v>59</v>
      </c>
      <c r="H46" s="14" t="s">
        <v>15</v>
      </c>
      <c r="N46" s="7">
        <f t="shared" si="0"/>
        <v>0</v>
      </c>
    </row>
    <row r="47" spans="1:18" s="7" customFormat="1" ht="12.75" hidden="1" customHeight="1" x14ac:dyDescent="0.2">
      <c r="A47" s="66" t="s">
        <v>156</v>
      </c>
      <c r="B47" s="40"/>
      <c r="C47" s="40"/>
      <c r="E47" s="14">
        <v>5</v>
      </c>
      <c r="F47" s="14" t="s">
        <v>12</v>
      </c>
      <c r="G47" s="14" t="s">
        <v>59</v>
      </c>
      <c r="H47" s="14" t="s">
        <v>17</v>
      </c>
      <c r="N47" s="7">
        <f t="shared" si="0"/>
        <v>0</v>
      </c>
    </row>
    <row r="48" spans="1:18" s="7" customFormat="1" ht="12.75" hidden="1" customHeight="1" x14ac:dyDescent="0.2">
      <c r="A48" s="66" t="s">
        <v>63</v>
      </c>
      <c r="B48" s="40"/>
      <c r="C48" s="40"/>
      <c r="E48" s="14">
        <v>5</v>
      </c>
      <c r="F48" s="15" t="s">
        <v>12</v>
      </c>
      <c r="G48" s="14" t="s">
        <v>59</v>
      </c>
      <c r="H48" s="14" t="s">
        <v>64</v>
      </c>
      <c r="N48" s="7">
        <f t="shared" si="0"/>
        <v>0</v>
      </c>
    </row>
    <row r="49" spans="1:18" s="7" customFormat="1" ht="12.75" hidden="1" customHeight="1" x14ac:dyDescent="0.2">
      <c r="A49" s="66" t="s">
        <v>65</v>
      </c>
      <c r="B49" s="40"/>
      <c r="C49" s="40"/>
      <c r="E49" s="14">
        <v>5</v>
      </c>
      <c r="F49" s="15" t="s">
        <v>12</v>
      </c>
      <c r="G49" s="14" t="s">
        <v>59</v>
      </c>
      <c r="H49" s="14" t="s">
        <v>19</v>
      </c>
      <c r="N49" s="7">
        <f t="shared" si="0"/>
        <v>0</v>
      </c>
    </row>
    <row r="50" spans="1:18" s="7" customFormat="1" ht="12.75" hidden="1" customHeight="1" x14ac:dyDescent="0.2">
      <c r="A50" s="66" t="s">
        <v>157</v>
      </c>
      <c r="B50" s="40"/>
      <c r="C50" s="40"/>
      <c r="E50" s="14">
        <v>5</v>
      </c>
      <c r="F50" s="15" t="s">
        <v>12</v>
      </c>
      <c r="G50" s="14" t="s">
        <v>93</v>
      </c>
      <c r="H50" s="14" t="s">
        <v>8</v>
      </c>
      <c r="N50" s="7">
        <f t="shared" si="0"/>
        <v>0</v>
      </c>
    </row>
    <row r="51" spans="1:18" s="7" customFormat="1" ht="12.75" hidden="1" customHeight="1" x14ac:dyDescent="0.2">
      <c r="A51" s="66" t="s">
        <v>66</v>
      </c>
      <c r="B51" s="40"/>
      <c r="C51" s="40"/>
      <c r="E51" s="14">
        <v>5</v>
      </c>
      <c r="F51" s="15" t="s">
        <v>12</v>
      </c>
      <c r="G51" s="14" t="s">
        <v>67</v>
      </c>
      <c r="H51" s="14" t="s">
        <v>8</v>
      </c>
      <c r="N51" s="7">
        <f t="shared" si="0"/>
        <v>0</v>
      </c>
    </row>
    <row r="52" spans="1:18" s="7" customFormat="1" ht="12.75" hidden="1" customHeight="1" x14ac:dyDescent="0.2">
      <c r="A52" s="66" t="s">
        <v>68</v>
      </c>
      <c r="B52" s="40"/>
      <c r="C52" s="40"/>
      <c r="E52" s="14">
        <v>5</v>
      </c>
      <c r="F52" s="15" t="s">
        <v>12</v>
      </c>
      <c r="G52" s="14" t="s">
        <v>67</v>
      </c>
      <c r="H52" s="14" t="s">
        <v>10</v>
      </c>
      <c r="N52" s="7">
        <f t="shared" si="0"/>
        <v>0</v>
      </c>
    </row>
    <row r="53" spans="1:18" s="7" customFormat="1" ht="12.75" hidden="1" customHeight="1" x14ac:dyDescent="0.2">
      <c r="A53" s="66" t="s">
        <v>158</v>
      </c>
      <c r="B53" s="40"/>
      <c r="C53" s="40"/>
      <c r="E53" s="14">
        <v>5</v>
      </c>
      <c r="F53" s="15" t="s">
        <v>12</v>
      </c>
      <c r="G53" s="14" t="s">
        <v>70</v>
      </c>
      <c r="H53" s="14" t="s">
        <v>8</v>
      </c>
      <c r="N53" s="7">
        <f t="shared" si="0"/>
        <v>0</v>
      </c>
    </row>
    <row r="54" spans="1:18" s="7" customFormat="1" ht="12.75" hidden="1" customHeight="1" x14ac:dyDescent="0.2">
      <c r="A54" s="66" t="s">
        <v>159</v>
      </c>
      <c r="B54" s="40"/>
      <c r="C54" s="40"/>
      <c r="E54" s="14">
        <v>5</v>
      </c>
      <c r="F54" s="15" t="s">
        <v>12</v>
      </c>
      <c r="G54" s="14" t="s">
        <v>70</v>
      </c>
      <c r="H54" s="14" t="s">
        <v>10</v>
      </c>
      <c r="N54" s="7">
        <f t="shared" si="0"/>
        <v>0</v>
      </c>
    </row>
    <row r="55" spans="1:18" s="7" customFormat="1" ht="12.75" hidden="1" customHeight="1" x14ac:dyDescent="0.2">
      <c r="A55" s="66" t="s">
        <v>69</v>
      </c>
      <c r="B55" s="40"/>
      <c r="C55" s="40"/>
      <c r="E55" s="14">
        <v>5</v>
      </c>
      <c r="F55" s="15" t="s">
        <v>12</v>
      </c>
      <c r="G55" s="14" t="s">
        <v>70</v>
      </c>
      <c r="H55" s="14" t="s">
        <v>15</v>
      </c>
      <c r="N55" s="7">
        <f t="shared" si="0"/>
        <v>0</v>
      </c>
    </row>
    <row r="56" spans="1:18" s="7" customFormat="1" ht="12.75" hidden="1" customHeight="1" x14ac:dyDescent="0.2">
      <c r="A56" s="66" t="s">
        <v>160</v>
      </c>
      <c r="B56" s="40"/>
      <c r="C56" s="40"/>
      <c r="E56" s="14">
        <v>5</v>
      </c>
      <c r="F56" s="15" t="s">
        <v>12</v>
      </c>
      <c r="G56" s="14" t="s">
        <v>163</v>
      </c>
      <c r="H56" s="14" t="s">
        <v>8</v>
      </c>
      <c r="N56" s="7">
        <f t="shared" si="0"/>
        <v>0</v>
      </c>
    </row>
    <row r="57" spans="1:18" s="7" customFormat="1" ht="12.75" hidden="1" customHeight="1" x14ac:dyDescent="0.2">
      <c r="A57" s="66" t="s">
        <v>161</v>
      </c>
      <c r="B57" s="40"/>
      <c r="C57" s="40"/>
      <c r="E57" s="14">
        <v>5</v>
      </c>
      <c r="F57" s="15" t="s">
        <v>12</v>
      </c>
      <c r="G57" s="14" t="s">
        <v>163</v>
      </c>
      <c r="H57" s="16" t="s">
        <v>49</v>
      </c>
      <c r="N57" s="7">
        <f t="shared" si="0"/>
        <v>0</v>
      </c>
    </row>
    <row r="58" spans="1:18" s="7" customFormat="1" ht="12.75" hidden="1" customHeight="1" x14ac:dyDescent="0.2">
      <c r="A58" s="66" t="s">
        <v>71</v>
      </c>
      <c r="B58" s="40"/>
      <c r="C58" s="40"/>
      <c r="E58" s="14">
        <v>5</v>
      </c>
      <c r="F58" s="15" t="s">
        <v>12</v>
      </c>
      <c r="G58" s="14" t="s">
        <v>163</v>
      </c>
      <c r="H58" s="14" t="s">
        <v>10</v>
      </c>
      <c r="N58" s="7">
        <f t="shared" si="0"/>
        <v>0</v>
      </c>
    </row>
    <row r="59" spans="1:18" s="7" customFormat="1" ht="12.75" hidden="1" customHeight="1" x14ac:dyDescent="0.2">
      <c r="A59" s="66" t="s">
        <v>162</v>
      </c>
      <c r="B59" s="40"/>
      <c r="C59" s="40"/>
      <c r="E59" s="14">
        <v>5</v>
      </c>
      <c r="F59" s="15" t="s">
        <v>12</v>
      </c>
      <c r="G59" s="14" t="s">
        <v>163</v>
      </c>
      <c r="H59" s="14" t="s">
        <v>15</v>
      </c>
      <c r="N59" s="7">
        <f t="shared" si="0"/>
        <v>0</v>
      </c>
    </row>
    <row r="60" spans="1:18" s="7" customFormat="1" ht="12.75" hidden="1" customHeight="1" x14ac:dyDescent="0.2">
      <c r="A60" s="66" t="s">
        <v>72</v>
      </c>
      <c r="B60" s="40"/>
      <c r="C60" s="40"/>
      <c r="E60" s="14">
        <v>5</v>
      </c>
      <c r="F60" s="15" t="s">
        <v>12</v>
      </c>
      <c r="G60" s="14" t="s">
        <v>70</v>
      </c>
      <c r="H60" s="14" t="s">
        <v>49</v>
      </c>
      <c r="N60" s="7">
        <f t="shared" si="0"/>
        <v>0</v>
      </c>
    </row>
    <row r="61" spans="1:18" s="7" customFormat="1" ht="12.75" hidden="1" customHeight="1" x14ac:dyDescent="0.2">
      <c r="A61" s="66" t="s">
        <v>164</v>
      </c>
      <c r="B61" s="40"/>
      <c r="C61" s="40"/>
      <c r="E61" s="14">
        <v>5</v>
      </c>
      <c r="F61" s="15" t="s">
        <v>12</v>
      </c>
      <c r="G61" s="14" t="s">
        <v>74</v>
      </c>
      <c r="H61" s="14" t="s">
        <v>10</v>
      </c>
      <c r="N61" s="7">
        <f t="shared" si="0"/>
        <v>0</v>
      </c>
    </row>
    <row r="62" spans="1:18" s="7" customFormat="1" ht="12.75" customHeight="1" x14ac:dyDescent="0.2">
      <c r="A62" s="66" t="s">
        <v>56</v>
      </c>
      <c r="B62" s="40"/>
      <c r="C62" s="40"/>
      <c r="E62" s="14">
        <v>5</v>
      </c>
      <c r="F62" s="15" t="s">
        <v>12</v>
      </c>
      <c r="G62" s="14" t="s">
        <v>54</v>
      </c>
      <c r="H62" s="14" t="s">
        <v>15</v>
      </c>
      <c r="R62" s="7">
        <v>50000</v>
      </c>
    </row>
    <row r="63" spans="1:18" s="7" customFormat="1" ht="12.75" customHeight="1" x14ac:dyDescent="0.2">
      <c r="A63" s="66" t="s">
        <v>165</v>
      </c>
      <c r="B63" s="40"/>
      <c r="C63" s="40"/>
      <c r="E63" s="14">
        <v>5</v>
      </c>
      <c r="F63" s="15" t="s">
        <v>12</v>
      </c>
      <c r="G63" s="14" t="s">
        <v>74</v>
      </c>
      <c r="H63" s="14" t="s">
        <v>15</v>
      </c>
      <c r="J63" s="7">
        <v>28930</v>
      </c>
      <c r="L63" s="7">
        <v>12580</v>
      </c>
      <c r="N63" s="7">
        <f t="shared" si="0"/>
        <v>87420</v>
      </c>
      <c r="P63" s="7">
        <v>100000</v>
      </c>
      <c r="R63" s="7">
        <v>100000</v>
      </c>
    </row>
    <row r="64" spans="1:18" s="7" customFormat="1" ht="12.75" customHeight="1" x14ac:dyDescent="0.2">
      <c r="A64" s="66" t="s">
        <v>166</v>
      </c>
      <c r="B64" s="40"/>
      <c r="C64" s="40"/>
      <c r="E64" s="14">
        <v>5</v>
      </c>
      <c r="F64" s="15" t="s">
        <v>12</v>
      </c>
      <c r="G64" s="14" t="s">
        <v>74</v>
      </c>
      <c r="H64" s="14" t="s">
        <v>17</v>
      </c>
      <c r="J64" s="7">
        <v>238771.25</v>
      </c>
      <c r="L64" s="7">
        <v>57753</v>
      </c>
      <c r="N64" s="7">
        <f t="shared" si="0"/>
        <v>342247</v>
      </c>
      <c r="P64" s="7">
        <v>400000</v>
      </c>
      <c r="R64" s="7">
        <v>800000</v>
      </c>
    </row>
    <row r="65" spans="1:18" s="7" customFormat="1" ht="12.75" hidden="1" customHeight="1" x14ac:dyDescent="0.2">
      <c r="A65" s="66" t="s">
        <v>167</v>
      </c>
      <c r="B65" s="40"/>
      <c r="C65" s="40"/>
      <c r="E65" s="14">
        <v>5</v>
      </c>
      <c r="F65" s="15" t="s">
        <v>12</v>
      </c>
      <c r="G65" s="14" t="s">
        <v>74</v>
      </c>
      <c r="H65" s="14" t="s">
        <v>8</v>
      </c>
      <c r="N65" s="7">
        <f t="shared" si="0"/>
        <v>0</v>
      </c>
    </row>
    <row r="66" spans="1:18" s="7" customFormat="1" ht="12.75" hidden="1" customHeight="1" x14ac:dyDescent="0.2">
      <c r="A66" s="66" t="s">
        <v>168</v>
      </c>
      <c r="B66" s="40"/>
      <c r="C66" s="40"/>
      <c r="E66" s="14">
        <v>5</v>
      </c>
      <c r="F66" s="15" t="s">
        <v>12</v>
      </c>
      <c r="G66" s="14" t="s">
        <v>74</v>
      </c>
      <c r="H66" s="14" t="s">
        <v>45</v>
      </c>
      <c r="N66" s="7">
        <f t="shared" si="0"/>
        <v>0</v>
      </c>
    </row>
    <row r="67" spans="1:18" s="7" customFormat="1" ht="12.75" customHeight="1" x14ac:dyDescent="0.2">
      <c r="A67" s="66" t="s">
        <v>73</v>
      </c>
      <c r="B67" s="40"/>
      <c r="C67" s="40"/>
      <c r="E67" s="14">
        <v>5</v>
      </c>
      <c r="F67" s="15" t="s">
        <v>12</v>
      </c>
      <c r="G67" s="14" t="s">
        <v>74</v>
      </c>
      <c r="H67" s="14" t="s">
        <v>64</v>
      </c>
      <c r="J67" s="7">
        <v>1292079.95</v>
      </c>
      <c r="L67" s="7">
        <v>90080</v>
      </c>
      <c r="N67" s="7">
        <f t="shared" si="0"/>
        <v>1265294</v>
      </c>
      <c r="P67" s="7">
        <v>1355374</v>
      </c>
      <c r="R67" s="7">
        <v>1500000</v>
      </c>
    </row>
    <row r="68" spans="1:18" s="7" customFormat="1" ht="12.75" customHeight="1" x14ac:dyDescent="0.2">
      <c r="A68" s="66" t="s">
        <v>75</v>
      </c>
      <c r="B68" s="40"/>
      <c r="C68" s="40"/>
      <c r="E68" s="14">
        <v>5</v>
      </c>
      <c r="F68" s="15" t="s">
        <v>12</v>
      </c>
      <c r="G68" s="14" t="s">
        <v>74</v>
      </c>
      <c r="H68" s="14" t="s">
        <v>19</v>
      </c>
      <c r="J68" s="7">
        <v>10975</v>
      </c>
      <c r="L68" s="7">
        <v>11900</v>
      </c>
      <c r="N68" s="7">
        <f t="shared" si="0"/>
        <v>775</v>
      </c>
      <c r="P68" s="7">
        <v>12675</v>
      </c>
      <c r="R68" s="7">
        <v>20000</v>
      </c>
    </row>
    <row r="69" spans="1:18" s="7" customFormat="1" ht="12.75" hidden="1" customHeight="1" x14ac:dyDescent="0.2">
      <c r="A69" s="66" t="s">
        <v>76</v>
      </c>
      <c r="B69" s="40"/>
      <c r="C69" s="40"/>
      <c r="E69" s="14">
        <v>5</v>
      </c>
      <c r="F69" s="15" t="s">
        <v>12</v>
      </c>
      <c r="G69" s="14" t="s">
        <v>74</v>
      </c>
      <c r="H69" s="14" t="s">
        <v>60</v>
      </c>
      <c r="N69" s="7">
        <f t="shared" si="0"/>
        <v>0</v>
      </c>
    </row>
    <row r="70" spans="1:18" s="7" customFormat="1" ht="12.75" customHeight="1" x14ac:dyDescent="0.2">
      <c r="A70" s="66" t="s">
        <v>77</v>
      </c>
      <c r="B70" s="40"/>
      <c r="C70" s="40"/>
      <c r="E70" s="14">
        <v>5</v>
      </c>
      <c r="F70" s="15" t="s">
        <v>12</v>
      </c>
      <c r="G70" s="14" t="s">
        <v>74</v>
      </c>
      <c r="H70" s="14" t="s">
        <v>49</v>
      </c>
      <c r="J70" s="7">
        <v>15815</v>
      </c>
      <c r="R70" s="7">
        <v>10000</v>
      </c>
    </row>
    <row r="71" spans="1:18" s="7" customFormat="1" ht="12.75" hidden="1" customHeight="1" x14ac:dyDescent="0.2">
      <c r="A71" s="66" t="s">
        <v>165</v>
      </c>
      <c r="B71" s="40"/>
      <c r="C71" s="40"/>
      <c r="E71" s="14">
        <v>5</v>
      </c>
      <c r="F71" s="15" t="s">
        <v>12</v>
      </c>
      <c r="G71" s="14" t="s">
        <v>74</v>
      </c>
      <c r="H71" s="14" t="s">
        <v>15</v>
      </c>
      <c r="N71" s="7">
        <f t="shared" si="0"/>
        <v>0</v>
      </c>
    </row>
    <row r="72" spans="1:18" s="7" customFormat="1" ht="12.75" hidden="1" customHeight="1" x14ac:dyDescent="0.2">
      <c r="A72" s="66" t="s">
        <v>78</v>
      </c>
      <c r="B72" s="40"/>
      <c r="C72" s="40"/>
      <c r="E72" s="14">
        <v>5</v>
      </c>
      <c r="F72" s="15" t="s">
        <v>12</v>
      </c>
      <c r="G72" s="14" t="s">
        <v>79</v>
      </c>
      <c r="H72" s="14" t="s">
        <v>10</v>
      </c>
      <c r="N72" s="7">
        <f t="shared" si="0"/>
        <v>0</v>
      </c>
    </row>
    <row r="73" spans="1:18" s="7" customFormat="1" ht="12.75" hidden="1" customHeight="1" x14ac:dyDescent="0.2">
      <c r="A73" s="66" t="s">
        <v>80</v>
      </c>
      <c r="B73" s="40"/>
      <c r="C73" s="40"/>
      <c r="E73" s="14">
        <v>5</v>
      </c>
      <c r="F73" s="15" t="s">
        <v>12</v>
      </c>
      <c r="G73" s="14" t="s">
        <v>79</v>
      </c>
      <c r="H73" s="14" t="s">
        <v>15</v>
      </c>
      <c r="N73" s="7">
        <f t="shared" si="0"/>
        <v>0</v>
      </c>
    </row>
    <row r="74" spans="1:18" s="7" customFormat="1" ht="12.75" hidden="1" customHeight="1" x14ac:dyDescent="0.2">
      <c r="A74" s="66" t="s">
        <v>169</v>
      </c>
      <c r="B74" s="40"/>
      <c r="C74" s="40"/>
      <c r="E74" s="14">
        <v>5</v>
      </c>
      <c r="F74" s="15" t="s">
        <v>12</v>
      </c>
      <c r="G74" s="14" t="s">
        <v>79</v>
      </c>
      <c r="H74" s="15" t="s">
        <v>60</v>
      </c>
      <c r="N74" s="7">
        <f t="shared" si="0"/>
        <v>0</v>
      </c>
    </row>
    <row r="75" spans="1:18" s="7" customFormat="1" ht="12.75" hidden="1" customHeight="1" x14ac:dyDescent="0.2">
      <c r="A75" s="66" t="s">
        <v>170</v>
      </c>
      <c r="B75" s="40"/>
      <c r="C75" s="40"/>
      <c r="E75" s="14">
        <v>5</v>
      </c>
      <c r="F75" s="15" t="s">
        <v>12</v>
      </c>
      <c r="G75" s="14" t="s">
        <v>79</v>
      </c>
      <c r="H75" s="15" t="s">
        <v>19</v>
      </c>
      <c r="N75" s="7">
        <f t="shared" si="0"/>
        <v>0</v>
      </c>
    </row>
    <row r="76" spans="1:18" s="7" customFormat="1" ht="12.75" hidden="1" customHeight="1" x14ac:dyDescent="0.2">
      <c r="A76" s="66" t="s">
        <v>171</v>
      </c>
      <c r="B76" s="40"/>
      <c r="C76" s="40"/>
      <c r="E76" s="14">
        <v>5</v>
      </c>
      <c r="F76" s="15" t="s">
        <v>12</v>
      </c>
      <c r="G76" s="14" t="s">
        <v>79</v>
      </c>
      <c r="H76" s="15" t="s">
        <v>82</v>
      </c>
      <c r="N76" s="7">
        <f t="shared" si="0"/>
        <v>0</v>
      </c>
    </row>
    <row r="77" spans="1:18" s="7" customFormat="1" ht="12.75" hidden="1" customHeight="1" x14ac:dyDescent="0.2">
      <c r="A77" s="66" t="s">
        <v>81</v>
      </c>
      <c r="B77" s="40"/>
      <c r="C77" s="40"/>
      <c r="E77" s="14">
        <v>5</v>
      </c>
      <c r="F77" s="15" t="s">
        <v>12</v>
      </c>
      <c r="G77" s="14" t="s">
        <v>59</v>
      </c>
      <c r="H77" s="15" t="s">
        <v>82</v>
      </c>
      <c r="N77" s="7">
        <f t="shared" si="0"/>
        <v>0</v>
      </c>
    </row>
    <row r="78" spans="1:18" s="7" customFormat="1" ht="12.75" hidden="1" customHeight="1" x14ac:dyDescent="0.2">
      <c r="A78" s="66" t="s">
        <v>83</v>
      </c>
      <c r="B78" s="40"/>
      <c r="C78" s="40"/>
      <c r="E78" s="14">
        <v>5</v>
      </c>
      <c r="F78" s="15" t="s">
        <v>12</v>
      </c>
      <c r="G78" s="14" t="s">
        <v>84</v>
      </c>
      <c r="H78" s="15" t="s">
        <v>8</v>
      </c>
      <c r="N78" s="7">
        <f t="shared" si="0"/>
        <v>0</v>
      </c>
    </row>
    <row r="79" spans="1:18" s="7" customFormat="1" ht="12.75" hidden="1" customHeight="1" x14ac:dyDescent="0.2">
      <c r="A79" s="66" t="s">
        <v>85</v>
      </c>
      <c r="B79" s="40"/>
      <c r="C79" s="40"/>
      <c r="E79" s="14">
        <v>5</v>
      </c>
      <c r="F79" s="15" t="s">
        <v>12</v>
      </c>
      <c r="G79" s="14" t="s">
        <v>84</v>
      </c>
      <c r="H79" s="15" t="s">
        <v>10</v>
      </c>
      <c r="N79" s="7">
        <f t="shared" si="0"/>
        <v>0</v>
      </c>
    </row>
    <row r="80" spans="1:18" s="7" customFormat="1" ht="12.75" hidden="1" customHeight="1" x14ac:dyDescent="0.2">
      <c r="A80" s="66" t="s">
        <v>86</v>
      </c>
      <c r="B80" s="40"/>
      <c r="C80" s="40"/>
      <c r="E80" s="14">
        <v>5</v>
      </c>
      <c r="F80" s="15" t="s">
        <v>12</v>
      </c>
      <c r="G80" s="14" t="s">
        <v>84</v>
      </c>
      <c r="H80" s="15" t="s">
        <v>15</v>
      </c>
      <c r="N80" s="7">
        <f t="shared" si="0"/>
        <v>0</v>
      </c>
    </row>
    <row r="81" spans="1:18" s="7" customFormat="1" ht="12.75" hidden="1" customHeight="1" x14ac:dyDescent="0.2">
      <c r="A81" s="66" t="s">
        <v>172</v>
      </c>
      <c r="B81" s="40"/>
      <c r="C81" s="40"/>
      <c r="E81" s="14">
        <v>5</v>
      </c>
      <c r="F81" s="15" t="s">
        <v>12</v>
      </c>
      <c r="G81" s="14" t="s">
        <v>174</v>
      </c>
      <c r="H81" s="15" t="s">
        <v>8</v>
      </c>
      <c r="N81" s="7">
        <f t="shared" si="0"/>
        <v>0</v>
      </c>
    </row>
    <row r="82" spans="1:18" s="7" customFormat="1" ht="12.75" hidden="1" customHeight="1" x14ac:dyDescent="0.2">
      <c r="A82" s="66" t="s">
        <v>173</v>
      </c>
      <c r="B82" s="40"/>
      <c r="C82" s="40"/>
      <c r="E82" s="14">
        <v>5</v>
      </c>
      <c r="F82" s="15" t="s">
        <v>12</v>
      </c>
      <c r="G82" s="14" t="s">
        <v>174</v>
      </c>
      <c r="H82" s="15" t="s">
        <v>10</v>
      </c>
      <c r="N82" s="7">
        <f t="shared" si="0"/>
        <v>0</v>
      </c>
    </row>
    <row r="83" spans="1:18" s="7" customFormat="1" ht="12.75" hidden="1" customHeight="1" x14ac:dyDescent="0.2">
      <c r="A83" s="66" t="s">
        <v>87</v>
      </c>
      <c r="B83" s="40"/>
      <c r="C83" s="40"/>
      <c r="E83" s="14">
        <v>5</v>
      </c>
      <c r="F83" s="15" t="s">
        <v>12</v>
      </c>
      <c r="G83" s="14" t="s">
        <v>174</v>
      </c>
      <c r="H83" s="15" t="s">
        <v>15</v>
      </c>
      <c r="N83" s="7">
        <f t="shared" si="0"/>
        <v>0</v>
      </c>
    </row>
    <row r="84" spans="1:18" s="7" customFormat="1" ht="12.75" customHeight="1" x14ac:dyDescent="0.2">
      <c r="A84" s="66" t="s">
        <v>294</v>
      </c>
      <c r="B84" s="40"/>
      <c r="C84" s="40"/>
      <c r="E84" s="14">
        <v>5</v>
      </c>
      <c r="F84" s="15" t="s">
        <v>12</v>
      </c>
      <c r="G84" s="83">
        <v>99</v>
      </c>
      <c r="H84" s="89">
        <v>990</v>
      </c>
      <c r="N84" s="7">
        <f t="shared" si="0"/>
        <v>76850</v>
      </c>
      <c r="P84" s="7">
        <f>15650+61200</f>
        <v>76850</v>
      </c>
      <c r="R84" s="7">
        <v>75000</v>
      </c>
    </row>
    <row r="85" spans="1:18" s="7" customFormat="1" ht="15" customHeight="1" x14ac:dyDescent="0.2">
      <c r="A85" s="129" t="s">
        <v>191</v>
      </c>
      <c r="B85" s="129"/>
      <c r="C85" s="129"/>
      <c r="J85" s="22">
        <f>SUM(J16:J84)</f>
        <v>11483168.27</v>
      </c>
      <c r="K85" s="18"/>
      <c r="L85" s="22">
        <f>SUM(L16:L84)</f>
        <v>4342478.4000000004</v>
      </c>
      <c r="N85" s="22">
        <f>SUM(N16:N84)</f>
        <v>9202745.6000000015</v>
      </c>
      <c r="P85" s="22">
        <f>SUM(P16:P84)</f>
        <v>13545224</v>
      </c>
      <c r="R85" s="22">
        <f>SUM(R16:R84)</f>
        <v>14083000</v>
      </c>
    </row>
    <row r="86" spans="1:18" s="7" customFormat="1" ht="6" hidden="1" customHeight="1" x14ac:dyDescent="0.2">
      <c r="A86" s="20"/>
      <c r="B86" s="20"/>
      <c r="C86" s="20"/>
      <c r="J86" s="18"/>
      <c r="K86" s="18"/>
    </row>
    <row r="87" spans="1:18" s="7" customFormat="1" ht="12" hidden="1" customHeight="1" x14ac:dyDescent="0.2">
      <c r="A87" s="69" t="s">
        <v>189</v>
      </c>
    </row>
    <row r="88" spans="1:18" s="7" customFormat="1" ht="12" hidden="1" customHeight="1" x14ac:dyDescent="0.2">
      <c r="A88" s="66" t="s">
        <v>109</v>
      </c>
      <c r="E88" s="14">
        <v>5</v>
      </c>
      <c r="F88" s="15" t="s">
        <v>29</v>
      </c>
      <c r="G88" s="14" t="s">
        <v>7</v>
      </c>
      <c r="H88" s="14" t="s">
        <v>17</v>
      </c>
    </row>
    <row r="89" spans="1:18" s="7" customFormat="1" ht="12" hidden="1" customHeight="1" x14ac:dyDescent="0.2">
      <c r="A89" s="66" t="s">
        <v>180</v>
      </c>
      <c r="E89" s="14">
        <v>5</v>
      </c>
      <c r="F89" s="15" t="s">
        <v>29</v>
      </c>
      <c r="G89" s="14" t="s">
        <v>7</v>
      </c>
      <c r="H89" s="14" t="s">
        <v>64</v>
      </c>
    </row>
    <row r="90" spans="1:18" s="7" customFormat="1" ht="12" hidden="1" customHeight="1" x14ac:dyDescent="0.2">
      <c r="A90" s="66" t="s">
        <v>181</v>
      </c>
      <c r="E90" s="14">
        <v>5</v>
      </c>
      <c r="F90" s="15" t="s">
        <v>29</v>
      </c>
      <c r="G90" s="14" t="s">
        <v>7</v>
      </c>
      <c r="H90" s="16" t="s">
        <v>49</v>
      </c>
    </row>
    <row r="91" spans="1:18" s="7" customFormat="1" ht="12" hidden="1" customHeight="1" x14ac:dyDescent="0.2">
      <c r="A91" s="66" t="s">
        <v>181</v>
      </c>
      <c r="E91" s="14">
        <v>5</v>
      </c>
      <c r="F91" s="15" t="s">
        <v>29</v>
      </c>
      <c r="G91" s="14" t="s">
        <v>7</v>
      </c>
      <c r="H91" s="16" t="s">
        <v>49</v>
      </c>
    </row>
    <row r="92" spans="1:18" s="7" customFormat="1" ht="12" hidden="1" customHeight="1" x14ac:dyDescent="0.2">
      <c r="A92" s="66" t="s">
        <v>182</v>
      </c>
      <c r="E92" s="14">
        <v>5</v>
      </c>
      <c r="F92" s="15" t="s">
        <v>29</v>
      </c>
      <c r="G92" s="14" t="s">
        <v>7</v>
      </c>
      <c r="H92" s="14" t="s">
        <v>10</v>
      </c>
    </row>
    <row r="93" spans="1:18" s="7" customFormat="1" ht="12" hidden="1" customHeight="1" x14ac:dyDescent="0.2">
      <c r="A93" s="66" t="s">
        <v>181</v>
      </c>
      <c r="E93" s="14">
        <v>5</v>
      </c>
      <c r="F93" s="15" t="s">
        <v>29</v>
      </c>
      <c r="G93" s="14" t="s">
        <v>7</v>
      </c>
      <c r="H93" s="16" t="s">
        <v>49</v>
      </c>
    </row>
    <row r="94" spans="1:18" s="7" customFormat="1" ht="12" hidden="1" customHeight="1" x14ac:dyDescent="0.2">
      <c r="A94" s="66" t="s">
        <v>183</v>
      </c>
      <c r="E94" s="14">
        <v>5</v>
      </c>
      <c r="F94" s="15" t="s">
        <v>29</v>
      </c>
      <c r="G94" s="14" t="s">
        <v>7</v>
      </c>
      <c r="H94" s="14" t="s">
        <v>8</v>
      </c>
    </row>
    <row r="95" spans="1:18" s="7" customFormat="1" ht="12" hidden="1" customHeight="1" x14ac:dyDescent="0.2">
      <c r="A95" s="66" t="s">
        <v>184</v>
      </c>
      <c r="E95" s="14">
        <v>5</v>
      </c>
      <c r="F95" s="15" t="s">
        <v>29</v>
      </c>
      <c r="G95" s="14" t="s">
        <v>7</v>
      </c>
      <c r="H95" s="14" t="s">
        <v>15</v>
      </c>
    </row>
    <row r="96" spans="1:18" s="7" customFormat="1" ht="18.95" hidden="1" customHeight="1" x14ac:dyDescent="0.2">
      <c r="A96" s="63" t="s">
        <v>185</v>
      </c>
      <c r="J96" s="64">
        <f>SUM(J88:J95)</f>
        <v>0</v>
      </c>
      <c r="K96" s="27"/>
      <c r="L96" s="64">
        <f>SUM(L88:L95)</f>
        <v>0</v>
      </c>
      <c r="M96" s="27"/>
      <c r="N96" s="64">
        <f>SUM(N88:N95)</f>
        <v>0</v>
      </c>
      <c r="O96" s="27"/>
      <c r="P96" s="64">
        <f>SUM(P88:P95)</f>
        <v>0</v>
      </c>
      <c r="Q96" s="27"/>
      <c r="R96" s="64">
        <f>SUM(R88:R95)</f>
        <v>0</v>
      </c>
    </row>
    <row r="97" spans="1:8" s="7" customFormat="1" ht="6" customHeight="1" x14ac:dyDescent="0.2"/>
    <row r="98" spans="1:8" s="7" customFormat="1" ht="12.75" customHeight="1" x14ac:dyDescent="0.2">
      <c r="A98" s="68" t="s">
        <v>190</v>
      </c>
      <c r="B98" s="11"/>
      <c r="C98" s="11"/>
    </row>
    <row r="99" spans="1:8" s="7" customFormat="1" ht="12.75" hidden="1" customHeight="1" x14ac:dyDescent="0.2">
      <c r="A99" s="11" t="s">
        <v>89</v>
      </c>
      <c r="B99" s="24"/>
      <c r="C99" s="24"/>
    </row>
    <row r="100" spans="1:8" s="7" customFormat="1" ht="12.75" hidden="1" customHeight="1" x14ac:dyDescent="0.2">
      <c r="A100" s="70" t="s">
        <v>90</v>
      </c>
      <c r="B100" s="9"/>
      <c r="C100" s="9"/>
      <c r="E100" s="14">
        <v>1</v>
      </c>
      <c r="F100" s="15" t="s">
        <v>12</v>
      </c>
      <c r="G100" s="14" t="s">
        <v>54</v>
      </c>
      <c r="H100" s="16" t="s">
        <v>10</v>
      </c>
    </row>
    <row r="101" spans="1:8" s="7" customFormat="1" ht="12.75" customHeight="1" x14ac:dyDescent="0.2">
      <c r="A101" s="71" t="s">
        <v>91</v>
      </c>
      <c r="B101" s="25"/>
      <c r="C101" s="25"/>
    </row>
    <row r="102" spans="1:8" s="7" customFormat="1" ht="12.75" hidden="1" customHeight="1" x14ac:dyDescent="0.2">
      <c r="A102" s="66" t="s">
        <v>92</v>
      </c>
      <c r="B102" s="40"/>
      <c r="C102" s="40"/>
      <c r="E102" s="14">
        <v>1</v>
      </c>
      <c r="F102" s="15" t="s">
        <v>93</v>
      </c>
      <c r="G102" s="14" t="s">
        <v>7</v>
      </c>
      <c r="H102" s="14" t="s">
        <v>8</v>
      </c>
    </row>
    <row r="103" spans="1:8" s="7" customFormat="1" ht="12.75" hidden="1" customHeight="1" x14ac:dyDescent="0.2">
      <c r="A103" s="66" t="s">
        <v>94</v>
      </c>
      <c r="B103" s="40"/>
      <c r="C103" s="40"/>
      <c r="E103" s="14">
        <v>1</v>
      </c>
      <c r="F103" s="15" t="s">
        <v>93</v>
      </c>
      <c r="G103" s="14" t="s">
        <v>34</v>
      </c>
      <c r="H103" s="14" t="s">
        <v>8</v>
      </c>
    </row>
    <row r="104" spans="1:8" s="7" customFormat="1" ht="12.75" hidden="1" customHeight="1" x14ac:dyDescent="0.2">
      <c r="A104" s="66" t="s">
        <v>95</v>
      </c>
      <c r="B104" s="42"/>
      <c r="C104" s="42"/>
      <c r="E104" s="14">
        <v>1</v>
      </c>
      <c r="F104" s="15" t="s">
        <v>93</v>
      </c>
      <c r="G104" s="14" t="s">
        <v>34</v>
      </c>
      <c r="H104" s="14" t="s">
        <v>49</v>
      </c>
    </row>
    <row r="105" spans="1:8" s="7" customFormat="1" ht="12.75" hidden="1" customHeight="1" x14ac:dyDescent="0.2">
      <c r="A105" s="66" t="s">
        <v>96</v>
      </c>
      <c r="B105" s="42"/>
      <c r="C105" s="42"/>
      <c r="D105" s="15"/>
      <c r="E105" s="14">
        <v>1</v>
      </c>
      <c r="F105" s="15" t="s">
        <v>93</v>
      </c>
      <c r="G105" s="14" t="s">
        <v>54</v>
      </c>
      <c r="H105" s="14" t="s">
        <v>10</v>
      </c>
    </row>
    <row r="106" spans="1:8" s="7" customFormat="1" ht="12.75" hidden="1" customHeight="1" x14ac:dyDescent="0.2">
      <c r="A106" s="66" t="s">
        <v>97</v>
      </c>
      <c r="B106" s="40"/>
      <c r="C106" s="40"/>
      <c r="E106" s="14">
        <v>1</v>
      </c>
      <c r="F106" s="15" t="s">
        <v>93</v>
      </c>
      <c r="G106" s="14" t="s">
        <v>93</v>
      </c>
      <c r="H106" s="14" t="s">
        <v>8</v>
      </c>
    </row>
    <row r="107" spans="1:8" s="7" customFormat="1" ht="12.75" hidden="1" customHeight="1" x14ac:dyDescent="0.2">
      <c r="A107" s="66" t="s">
        <v>98</v>
      </c>
      <c r="B107" s="42"/>
      <c r="C107" s="42"/>
      <c r="E107" s="14">
        <v>1</v>
      </c>
      <c r="F107" s="15" t="s">
        <v>93</v>
      </c>
      <c r="G107" s="14" t="s">
        <v>54</v>
      </c>
      <c r="H107" s="14" t="s">
        <v>15</v>
      </c>
    </row>
    <row r="108" spans="1:8" s="7" customFormat="1" ht="12.75" hidden="1" customHeight="1" x14ac:dyDescent="0.2">
      <c r="A108" s="66" t="s">
        <v>99</v>
      </c>
      <c r="B108" s="42"/>
      <c r="C108" s="42"/>
      <c r="D108" s="15"/>
      <c r="E108" s="14">
        <v>1</v>
      </c>
      <c r="F108" s="15" t="s">
        <v>93</v>
      </c>
      <c r="G108" s="14" t="s">
        <v>93</v>
      </c>
      <c r="H108" s="14" t="s">
        <v>10</v>
      </c>
    </row>
    <row r="109" spans="1:8" s="7" customFormat="1" ht="12.75" hidden="1" customHeight="1" x14ac:dyDescent="0.2">
      <c r="A109" s="66" t="s">
        <v>100</v>
      </c>
      <c r="B109" s="40"/>
      <c r="C109" s="40"/>
      <c r="E109" s="14">
        <v>1</v>
      </c>
      <c r="F109" s="15" t="s">
        <v>93</v>
      </c>
      <c r="G109" s="14" t="s">
        <v>54</v>
      </c>
      <c r="H109" s="14" t="s">
        <v>19</v>
      </c>
    </row>
    <row r="110" spans="1:8" s="7" customFormat="1" ht="12.75" hidden="1" customHeight="1" x14ac:dyDescent="0.2">
      <c r="A110" s="66" t="s">
        <v>175</v>
      </c>
      <c r="B110" s="40"/>
      <c r="C110" s="40"/>
      <c r="E110" s="14">
        <v>1</v>
      </c>
      <c r="F110" s="15" t="s">
        <v>93</v>
      </c>
      <c r="G110" s="14" t="s">
        <v>54</v>
      </c>
      <c r="H110" s="14" t="s">
        <v>82</v>
      </c>
    </row>
    <row r="111" spans="1:8" s="7" customFormat="1" ht="12.75" hidden="1" customHeight="1" x14ac:dyDescent="0.2">
      <c r="A111" s="66" t="s">
        <v>176</v>
      </c>
      <c r="B111" s="40"/>
      <c r="C111" s="40"/>
      <c r="E111" s="14">
        <v>1</v>
      </c>
      <c r="F111" s="15" t="s">
        <v>93</v>
      </c>
      <c r="G111" s="14" t="s">
        <v>54</v>
      </c>
      <c r="H111" s="14" t="s">
        <v>45</v>
      </c>
    </row>
    <row r="112" spans="1:8" s="7" customFormat="1" ht="12.75" hidden="1" customHeight="1" x14ac:dyDescent="0.2">
      <c r="A112" s="66" t="s">
        <v>177</v>
      </c>
      <c r="B112" s="40"/>
      <c r="C112" s="40"/>
      <c r="E112" s="14">
        <v>1</v>
      </c>
      <c r="F112" s="15" t="s">
        <v>93</v>
      </c>
      <c r="G112" s="14" t="s">
        <v>54</v>
      </c>
      <c r="H112" s="14" t="s">
        <v>146</v>
      </c>
    </row>
    <row r="113" spans="1:18" s="7" customFormat="1" ht="12.75" hidden="1" customHeight="1" x14ac:dyDescent="0.2">
      <c r="A113" s="66" t="s">
        <v>101</v>
      </c>
      <c r="B113" s="40"/>
      <c r="C113" s="40"/>
      <c r="E113" s="14">
        <v>1</v>
      </c>
      <c r="F113" s="15" t="s">
        <v>93</v>
      </c>
      <c r="G113" s="14" t="s">
        <v>54</v>
      </c>
      <c r="H113" s="14" t="s">
        <v>102</v>
      </c>
    </row>
    <row r="114" spans="1:18" s="7" customFormat="1" ht="12.75" hidden="1" customHeight="1" x14ac:dyDescent="0.2">
      <c r="A114" s="66" t="s">
        <v>103</v>
      </c>
      <c r="B114" s="40"/>
      <c r="C114" s="40"/>
      <c r="E114" s="14">
        <v>1</v>
      </c>
      <c r="F114" s="15" t="s">
        <v>93</v>
      </c>
      <c r="G114" s="14" t="s">
        <v>54</v>
      </c>
      <c r="H114" s="14" t="s">
        <v>24</v>
      </c>
    </row>
    <row r="115" spans="1:18" s="7" customFormat="1" ht="12.75" hidden="1" customHeight="1" x14ac:dyDescent="0.2">
      <c r="A115" s="66" t="s">
        <v>104</v>
      </c>
      <c r="B115" s="40"/>
      <c r="C115" s="40"/>
      <c r="E115" s="14">
        <v>1</v>
      </c>
      <c r="F115" s="15" t="s">
        <v>93</v>
      </c>
      <c r="G115" s="14" t="s">
        <v>54</v>
      </c>
      <c r="H115" s="14" t="s">
        <v>28</v>
      </c>
    </row>
    <row r="116" spans="1:18" s="7" customFormat="1" ht="12.75" customHeight="1" x14ac:dyDescent="0.2">
      <c r="A116" s="66" t="s">
        <v>105</v>
      </c>
      <c r="B116" s="40"/>
      <c r="C116" s="40"/>
      <c r="D116" s="15"/>
      <c r="E116" s="14">
        <v>1</v>
      </c>
      <c r="F116" s="15" t="s">
        <v>93</v>
      </c>
      <c r="G116" s="14" t="s">
        <v>54</v>
      </c>
      <c r="H116" s="16" t="s">
        <v>49</v>
      </c>
      <c r="N116" s="7">
        <f>P116-L116</f>
        <v>248150</v>
      </c>
      <c r="P116" s="7">
        <v>248150</v>
      </c>
      <c r="R116" s="7">
        <v>200000</v>
      </c>
    </row>
    <row r="117" spans="1:18" s="7" customFormat="1" ht="12.75" hidden="1" customHeight="1" x14ac:dyDescent="0.2">
      <c r="A117" s="66" t="s">
        <v>106</v>
      </c>
      <c r="B117" s="40"/>
      <c r="C117" s="40"/>
      <c r="D117" s="15"/>
      <c r="E117" s="14">
        <v>1</v>
      </c>
      <c r="F117" s="15" t="s">
        <v>93</v>
      </c>
      <c r="G117" s="14" t="s">
        <v>67</v>
      </c>
      <c r="H117" s="14" t="s">
        <v>8</v>
      </c>
    </row>
    <row r="118" spans="1:18" s="7" customFormat="1" ht="12.75" customHeight="1" x14ac:dyDescent="0.2">
      <c r="A118" s="66" t="s">
        <v>107</v>
      </c>
      <c r="B118" s="40"/>
      <c r="C118" s="40"/>
      <c r="D118" s="15"/>
      <c r="E118" s="14">
        <v>1</v>
      </c>
      <c r="F118" s="15" t="s">
        <v>93</v>
      </c>
      <c r="G118" s="14" t="s">
        <v>59</v>
      </c>
      <c r="H118" s="16" t="s">
        <v>49</v>
      </c>
      <c r="N118" s="7">
        <f>P118-L118</f>
        <v>150000</v>
      </c>
      <c r="P118" s="7">
        <v>150000</v>
      </c>
      <c r="R118" s="7">
        <v>100000</v>
      </c>
    </row>
    <row r="119" spans="1:18" s="7" customFormat="1" ht="12.75" hidden="1" customHeight="1" x14ac:dyDescent="0.2">
      <c r="A119" s="66" t="s">
        <v>178</v>
      </c>
      <c r="B119" s="40"/>
      <c r="C119" s="40"/>
      <c r="D119" s="15"/>
      <c r="E119" s="14">
        <v>1</v>
      </c>
      <c r="F119" s="15" t="s">
        <v>93</v>
      </c>
      <c r="G119" s="14" t="s">
        <v>29</v>
      </c>
      <c r="H119" s="14" t="s">
        <v>8</v>
      </c>
    </row>
    <row r="120" spans="1:18" s="7" customFormat="1" ht="12.75" hidden="1" customHeight="1" x14ac:dyDescent="0.2">
      <c r="A120" s="66" t="s">
        <v>179</v>
      </c>
      <c r="B120" s="40"/>
      <c r="C120" s="40"/>
      <c r="D120" s="15"/>
      <c r="E120" s="14">
        <v>1</v>
      </c>
      <c r="F120" s="15" t="s">
        <v>93</v>
      </c>
      <c r="G120" s="14" t="s">
        <v>29</v>
      </c>
      <c r="H120" s="14" t="s">
        <v>45</v>
      </c>
    </row>
    <row r="121" spans="1:18" s="27" customFormat="1" ht="18.95" customHeight="1" x14ac:dyDescent="0.2">
      <c r="A121" s="63" t="s">
        <v>108</v>
      </c>
      <c r="B121" s="26"/>
      <c r="C121" s="26"/>
      <c r="J121" s="21">
        <f>SUM(J102:J120)</f>
        <v>0</v>
      </c>
      <c r="K121" s="23"/>
      <c r="L121" s="21">
        <f>SUM(L102:L116)</f>
        <v>0</v>
      </c>
      <c r="N121" s="21">
        <f>SUM(N102:N120)</f>
        <v>398150</v>
      </c>
      <c r="P121" s="21">
        <f>SUM(P102:P120)</f>
        <v>398150</v>
      </c>
      <c r="R121" s="21">
        <f>SUM(R102:R120)</f>
        <v>300000</v>
      </c>
    </row>
    <row r="122" spans="1:18" s="7" customFormat="1" ht="6" customHeight="1" x14ac:dyDescent="0.2"/>
    <row r="123" spans="1:18" s="7" customFormat="1" ht="20.100000000000001" customHeight="1" thickBot="1" x14ac:dyDescent="0.25">
      <c r="A123" s="11" t="s">
        <v>110</v>
      </c>
      <c r="B123" s="28"/>
      <c r="C123" s="28"/>
      <c r="J123" s="29">
        <f>J85+J121</f>
        <v>11483168.27</v>
      </c>
      <c r="K123" s="23"/>
      <c r="L123" s="29">
        <f>L85+L121</f>
        <v>4342478.4000000004</v>
      </c>
      <c r="N123" s="29">
        <f>N85+N121</f>
        <v>9600895.6000000015</v>
      </c>
      <c r="P123" s="29">
        <f>P85+P121</f>
        <v>13943374</v>
      </c>
      <c r="R123" s="29">
        <f>R85+R121</f>
        <v>14383000</v>
      </c>
    </row>
    <row r="124" spans="1:18" s="7" customFormat="1" ht="13.5" thickTop="1" x14ac:dyDescent="0.2">
      <c r="A124" s="31"/>
      <c r="B124" s="31"/>
      <c r="C124" s="31"/>
      <c r="D124" s="34"/>
      <c r="E124" s="31"/>
      <c r="F124" s="31"/>
      <c r="H124" s="35"/>
      <c r="I124" s="35"/>
      <c r="J124" s="35"/>
      <c r="K124" s="35"/>
      <c r="L124" s="35"/>
      <c r="M124" s="35"/>
    </row>
    <row r="125" spans="1:18" s="7" customFormat="1" x14ac:dyDescent="0.2"/>
    <row r="126" spans="1:18" x14ac:dyDescent="0.2">
      <c r="A126" s="77" t="s">
        <v>133</v>
      </c>
      <c r="D126" s="33"/>
      <c r="E126" s="32"/>
      <c r="G126" s="31"/>
      <c r="I126" s="31"/>
      <c r="J126" s="138" t="s">
        <v>320</v>
      </c>
      <c r="K126" s="138"/>
      <c r="L126" s="138"/>
      <c r="M126" s="47"/>
      <c r="N126" s="49"/>
      <c r="O126" s="49"/>
      <c r="P126" s="48" t="s">
        <v>135</v>
      </c>
    </row>
    <row r="127" spans="1:18" x14ac:dyDescent="0.2">
      <c r="A127" s="50"/>
      <c r="D127" s="33"/>
      <c r="E127" s="51"/>
      <c r="G127" s="31"/>
      <c r="I127" s="31"/>
      <c r="J127" s="30"/>
      <c r="M127" s="30"/>
      <c r="N127" s="36"/>
      <c r="O127" s="36"/>
      <c r="P127" s="51"/>
    </row>
    <row r="128" spans="1:18" x14ac:dyDescent="0.2">
      <c r="A128" s="52"/>
      <c r="D128" s="31"/>
      <c r="E128" s="53"/>
      <c r="G128" s="31"/>
      <c r="I128" s="31"/>
      <c r="J128" s="31"/>
      <c r="M128" s="31"/>
      <c r="P128" s="53"/>
    </row>
    <row r="129" spans="1:16" x14ac:dyDescent="0.2">
      <c r="A129" s="78" t="s">
        <v>250</v>
      </c>
      <c r="D129" s="55"/>
      <c r="E129" s="56"/>
      <c r="G129" s="31"/>
      <c r="I129" s="31"/>
      <c r="J129" s="139" t="s">
        <v>319</v>
      </c>
      <c r="K129" s="139"/>
      <c r="L129" s="139"/>
      <c r="M129" s="57"/>
      <c r="N129" s="59"/>
      <c r="O129" s="59"/>
      <c r="P129" s="58" t="s">
        <v>137</v>
      </c>
    </row>
    <row r="130" spans="1:16" x14ac:dyDescent="0.2">
      <c r="A130" s="74" t="s">
        <v>251</v>
      </c>
      <c r="D130" s="31"/>
      <c r="E130" s="32"/>
      <c r="G130" s="31"/>
      <c r="I130" s="31"/>
      <c r="J130" s="138" t="s">
        <v>305</v>
      </c>
      <c r="K130" s="138"/>
      <c r="L130" s="138"/>
      <c r="M130" s="33"/>
      <c r="N130" s="35"/>
      <c r="O130" s="35"/>
      <c r="P130" s="60" t="s">
        <v>139</v>
      </c>
    </row>
  </sheetData>
  <mergeCells count="12">
    <mergeCell ref="J126:L126"/>
    <mergeCell ref="J129:L129"/>
    <mergeCell ref="J130:L130"/>
    <mergeCell ref="A13:C13"/>
    <mergeCell ref="E13:H13"/>
    <mergeCell ref="A85:C85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0.7" header="0.75" footer="0.45"/>
  <pageSetup paperSize="5" scale="90" orientation="landscape" horizontalDpi="4294967292" verticalDpi="300" r:id="rId1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17"/>
  <sheetViews>
    <sheetView view="pageBreakPreview" zoomScaleNormal="85" zoomScaleSheetLayoutView="100" workbookViewId="0">
      <pane xSplit="1" ySplit="14" topLeftCell="B89" activePane="bottomRight" state="frozen"/>
      <selection pane="topRight" activeCell="D1" sqref="D1"/>
      <selection pane="bottomLeft" activeCell="A16" sqref="A16"/>
      <selection pane="bottomRight" activeCell="J116" sqref="J116:L116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4.886718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130" t="s">
        <v>111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19" ht="15.75" customHeight="1" x14ac:dyDescent="0.2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252</v>
      </c>
      <c r="H4" s="3"/>
      <c r="I4" s="3"/>
      <c r="R4" s="80" t="s">
        <v>254</v>
      </c>
    </row>
    <row r="5" spans="1:19" ht="15" customHeight="1" x14ac:dyDescent="0.2">
      <c r="A5" s="5" t="s">
        <v>119</v>
      </c>
      <c r="B5" s="2" t="s">
        <v>113</v>
      </c>
      <c r="C5" s="5" t="s">
        <v>233</v>
      </c>
    </row>
    <row r="6" spans="1:19" ht="15" customHeight="1" x14ac:dyDescent="0.2">
      <c r="A6" s="5" t="s">
        <v>120</v>
      </c>
      <c r="B6" s="2" t="s">
        <v>113</v>
      </c>
      <c r="C6" s="5" t="s">
        <v>248</v>
      </c>
    </row>
    <row r="7" spans="1:19" ht="15" customHeight="1" x14ac:dyDescent="0.2">
      <c r="A7" s="6" t="s">
        <v>121</v>
      </c>
      <c r="B7" s="2" t="s">
        <v>113</v>
      </c>
      <c r="C7" s="6" t="s">
        <v>249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134" t="s">
        <v>122</v>
      </c>
      <c r="M9" s="134"/>
      <c r="N9" s="134"/>
      <c r="O9" s="134"/>
      <c r="P9" s="134"/>
      <c r="Q9" s="72"/>
    </row>
    <row r="10" spans="1:19" ht="15" customHeight="1" x14ac:dyDescent="0.2">
      <c r="H10" s="8"/>
      <c r="I10" s="8"/>
      <c r="J10" s="8" t="s">
        <v>303</v>
      </c>
      <c r="K10" s="8"/>
      <c r="L10" s="62" t="s">
        <v>123</v>
      </c>
      <c r="M10" s="62"/>
      <c r="N10" s="62" t="s">
        <v>125</v>
      </c>
      <c r="O10" s="62"/>
      <c r="P10" s="136" t="s">
        <v>127</v>
      </c>
      <c r="Q10" s="45"/>
      <c r="R10" s="104" t="s">
        <v>132</v>
      </c>
    </row>
    <row r="11" spans="1:19" ht="15" customHeight="1" x14ac:dyDescent="0.2">
      <c r="A11" s="132" t="s">
        <v>186</v>
      </c>
      <c r="B11" s="132"/>
      <c r="C11" s="132"/>
      <c r="D11" s="9"/>
      <c r="E11" s="132" t="s">
        <v>112</v>
      </c>
      <c r="F11" s="132"/>
      <c r="G11" s="132"/>
      <c r="H11" s="132"/>
      <c r="I11" s="8"/>
      <c r="J11" s="99" t="s">
        <v>298</v>
      </c>
      <c r="K11" s="44"/>
      <c r="L11" s="44" t="s">
        <v>304</v>
      </c>
      <c r="M11" s="44"/>
      <c r="N11" s="44" t="s">
        <v>304</v>
      </c>
      <c r="O11" s="44"/>
      <c r="P11" s="137"/>
      <c r="Q11" s="45"/>
      <c r="R11" s="44">
        <v>2018</v>
      </c>
    </row>
    <row r="12" spans="1:19" ht="15" customHeight="1" x14ac:dyDescent="0.2">
      <c r="A12" s="97"/>
      <c r="B12" s="97"/>
      <c r="C12" s="97"/>
      <c r="D12" s="9"/>
      <c r="E12" s="97"/>
      <c r="F12" s="97"/>
      <c r="G12" s="97"/>
      <c r="H12" s="97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37"/>
      <c r="Q12" s="45"/>
      <c r="R12" s="30" t="s">
        <v>2</v>
      </c>
    </row>
    <row r="13" spans="1:19" ht="15" customHeight="1" x14ac:dyDescent="0.2">
      <c r="A13" s="133" t="s">
        <v>3</v>
      </c>
      <c r="B13" s="133"/>
      <c r="C13" s="133"/>
      <c r="D13" s="7"/>
      <c r="E13" s="135" t="s">
        <v>4</v>
      </c>
      <c r="F13" s="135"/>
      <c r="G13" s="135"/>
      <c r="H13" s="135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188</v>
      </c>
      <c r="B15" s="12"/>
      <c r="C15" s="12"/>
    </row>
    <row r="16" spans="1:19" s="7" customFormat="1" ht="12.75" customHeight="1" x14ac:dyDescent="0.2">
      <c r="A16" s="66" t="s">
        <v>37</v>
      </c>
      <c r="B16" s="40"/>
      <c r="C16" s="40"/>
      <c r="D16" s="14"/>
      <c r="E16" s="14">
        <v>5</v>
      </c>
      <c r="F16" s="15" t="s">
        <v>12</v>
      </c>
      <c r="G16" s="14" t="s">
        <v>7</v>
      </c>
      <c r="H16" s="14" t="s">
        <v>8</v>
      </c>
      <c r="J16" s="7">
        <v>3600</v>
      </c>
      <c r="L16" s="7">
        <v>1800</v>
      </c>
      <c r="N16" s="7">
        <f>P16-L16</f>
        <v>18200</v>
      </c>
      <c r="P16" s="7">
        <v>20000</v>
      </c>
      <c r="R16" s="7">
        <v>20000</v>
      </c>
    </row>
    <row r="17" spans="1:18" s="7" customFormat="1" ht="12.75" hidden="1" customHeight="1" x14ac:dyDescent="0.2">
      <c r="A17" s="66" t="s">
        <v>38</v>
      </c>
      <c r="B17" s="40"/>
      <c r="C17" s="40"/>
      <c r="E17" s="14">
        <v>5</v>
      </c>
      <c r="F17" s="15" t="s">
        <v>12</v>
      </c>
      <c r="G17" s="14" t="s">
        <v>7</v>
      </c>
      <c r="H17" s="14" t="s">
        <v>10</v>
      </c>
      <c r="N17" s="7">
        <f t="shared" ref="N17:N79" si="0">P17-L17</f>
        <v>0</v>
      </c>
    </row>
    <row r="18" spans="1:18" s="7" customFormat="1" ht="12.75" hidden="1" customHeight="1" x14ac:dyDescent="0.2">
      <c r="A18" s="66" t="s">
        <v>39</v>
      </c>
      <c r="B18" s="40"/>
      <c r="C18" s="40"/>
      <c r="E18" s="14">
        <v>5</v>
      </c>
      <c r="F18" s="15" t="s">
        <v>12</v>
      </c>
      <c r="G18" s="14" t="s">
        <v>12</v>
      </c>
      <c r="H18" s="14" t="s">
        <v>8</v>
      </c>
      <c r="N18" s="7">
        <f t="shared" si="0"/>
        <v>0</v>
      </c>
    </row>
    <row r="19" spans="1:18" s="7" customFormat="1" ht="12.75" hidden="1" customHeight="1" x14ac:dyDescent="0.2">
      <c r="A19" s="66" t="s">
        <v>142</v>
      </c>
      <c r="B19" s="40"/>
      <c r="C19" s="40"/>
      <c r="D19" s="14"/>
      <c r="E19" s="14">
        <v>5</v>
      </c>
      <c r="F19" s="15" t="s">
        <v>12</v>
      </c>
      <c r="G19" s="14" t="s">
        <v>12</v>
      </c>
      <c r="H19" s="14" t="s">
        <v>10</v>
      </c>
      <c r="N19" s="7">
        <f t="shared" si="0"/>
        <v>0</v>
      </c>
    </row>
    <row r="20" spans="1:18" s="7" customFormat="1" ht="12.75" customHeight="1" x14ac:dyDescent="0.2">
      <c r="A20" s="66" t="s">
        <v>40</v>
      </c>
      <c r="B20" s="40"/>
      <c r="C20" s="40"/>
      <c r="D20" s="14"/>
      <c r="E20" s="14">
        <v>5</v>
      </c>
      <c r="F20" s="15" t="s">
        <v>12</v>
      </c>
      <c r="G20" s="14" t="s">
        <v>29</v>
      </c>
      <c r="H20" s="14" t="s">
        <v>8</v>
      </c>
      <c r="J20" s="7">
        <v>24498.78</v>
      </c>
      <c r="N20" s="7">
        <f t="shared" si="0"/>
        <v>0</v>
      </c>
    </row>
    <row r="21" spans="1:18" s="7" customFormat="1" ht="12.75" hidden="1" customHeight="1" x14ac:dyDescent="0.2">
      <c r="A21" s="66" t="s">
        <v>41</v>
      </c>
      <c r="B21" s="40"/>
      <c r="C21" s="40"/>
      <c r="D21" s="14"/>
      <c r="E21" s="14">
        <v>5</v>
      </c>
      <c r="F21" s="15" t="s">
        <v>12</v>
      </c>
      <c r="G21" s="14" t="s">
        <v>29</v>
      </c>
      <c r="H21" s="14" t="s">
        <v>10</v>
      </c>
      <c r="N21" s="7">
        <f t="shared" si="0"/>
        <v>0</v>
      </c>
    </row>
    <row r="22" spans="1:18" s="7" customFormat="1" ht="12.75" hidden="1" customHeight="1" x14ac:dyDescent="0.2">
      <c r="A22" s="66" t="s">
        <v>42</v>
      </c>
      <c r="B22" s="40"/>
      <c r="C22" s="40"/>
      <c r="D22" s="14"/>
      <c r="E22" s="14">
        <v>5</v>
      </c>
      <c r="F22" s="15" t="s">
        <v>12</v>
      </c>
      <c r="G22" s="14" t="s">
        <v>29</v>
      </c>
      <c r="H22" s="14" t="s">
        <v>17</v>
      </c>
      <c r="N22" s="7">
        <f t="shared" si="0"/>
        <v>0</v>
      </c>
    </row>
    <row r="23" spans="1:18" s="7" customFormat="1" ht="12.75" hidden="1" customHeight="1" x14ac:dyDescent="0.2">
      <c r="A23" s="66" t="s">
        <v>43</v>
      </c>
      <c r="B23" s="40"/>
      <c r="C23" s="40"/>
      <c r="D23" s="14"/>
      <c r="E23" s="14">
        <v>5</v>
      </c>
      <c r="F23" s="15" t="s">
        <v>12</v>
      </c>
      <c r="G23" s="14" t="s">
        <v>29</v>
      </c>
      <c r="H23" s="14" t="s">
        <v>64</v>
      </c>
      <c r="N23" s="7">
        <f t="shared" si="0"/>
        <v>0</v>
      </c>
    </row>
    <row r="24" spans="1:18" s="7" customFormat="1" ht="12.75" hidden="1" customHeight="1" x14ac:dyDescent="0.2">
      <c r="A24" s="66" t="s">
        <v>88</v>
      </c>
      <c r="B24" s="40"/>
      <c r="C24" s="40"/>
      <c r="E24" s="14">
        <v>5</v>
      </c>
      <c r="F24" s="15" t="s">
        <v>12</v>
      </c>
      <c r="G24" s="14" t="s">
        <v>29</v>
      </c>
      <c r="H24" s="14" t="s">
        <v>60</v>
      </c>
      <c r="N24" s="7">
        <f t="shared" si="0"/>
        <v>0</v>
      </c>
    </row>
    <row r="25" spans="1:18" s="7" customFormat="1" ht="12.75" hidden="1" customHeight="1" x14ac:dyDescent="0.2">
      <c r="A25" s="66" t="s">
        <v>150</v>
      </c>
      <c r="B25" s="40"/>
      <c r="C25" s="40"/>
      <c r="D25" s="14"/>
      <c r="E25" s="14">
        <v>5</v>
      </c>
      <c r="F25" s="15" t="s">
        <v>12</v>
      </c>
      <c r="G25" s="14" t="s">
        <v>29</v>
      </c>
      <c r="H25" s="14" t="s">
        <v>19</v>
      </c>
      <c r="J25" s="19"/>
      <c r="K25" s="19"/>
      <c r="N25" s="7">
        <f t="shared" si="0"/>
        <v>0</v>
      </c>
    </row>
    <row r="26" spans="1:18" s="7" customFormat="1" ht="12.75" hidden="1" customHeight="1" x14ac:dyDescent="0.2">
      <c r="A26" s="66" t="s">
        <v>151</v>
      </c>
      <c r="B26" s="40"/>
      <c r="C26" s="40"/>
      <c r="D26" s="14"/>
      <c r="E26" s="14">
        <v>5</v>
      </c>
      <c r="F26" s="15" t="s">
        <v>12</v>
      </c>
      <c r="G26" s="14" t="s">
        <v>29</v>
      </c>
      <c r="H26" s="14" t="s">
        <v>82</v>
      </c>
      <c r="J26" s="19"/>
      <c r="K26" s="19"/>
      <c r="N26" s="7">
        <f t="shared" si="0"/>
        <v>0</v>
      </c>
    </row>
    <row r="27" spans="1:18" s="7" customFormat="1" ht="12.75" customHeight="1" x14ac:dyDescent="0.2">
      <c r="A27" s="66" t="s">
        <v>44</v>
      </c>
      <c r="B27" s="40"/>
      <c r="C27" s="40"/>
      <c r="D27" s="14"/>
      <c r="E27" s="14">
        <v>5</v>
      </c>
      <c r="F27" s="15" t="s">
        <v>12</v>
      </c>
      <c r="G27" s="14" t="s">
        <v>29</v>
      </c>
      <c r="H27" s="14" t="s">
        <v>45</v>
      </c>
      <c r="J27" s="19">
        <v>6662.49</v>
      </c>
      <c r="K27" s="19"/>
      <c r="L27" s="7">
        <v>16538.09</v>
      </c>
      <c r="N27" s="7">
        <f t="shared" si="0"/>
        <v>223461.91</v>
      </c>
      <c r="P27" s="7">
        <v>240000</v>
      </c>
      <c r="R27" s="7">
        <v>240000</v>
      </c>
    </row>
    <row r="28" spans="1:18" s="7" customFormat="1" ht="12.75" hidden="1" customHeight="1" x14ac:dyDescent="0.2">
      <c r="A28" s="66" t="s">
        <v>152</v>
      </c>
      <c r="B28" s="40"/>
      <c r="C28" s="40"/>
      <c r="D28" s="14"/>
      <c r="E28" s="14">
        <v>5</v>
      </c>
      <c r="F28" s="15" t="s">
        <v>12</v>
      </c>
      <c r="G28" s="14" t="s">
        <v>29</v>
      </c>
      <c r="H28" s="14" t="s">
        <v>102</v>
      </c>
      <c r="N28" s="7">
        <f t="shared" si="0"/>
        <v>0</v>
      </c>
    </row>
    <row r="29" spans="1:18" s="7" customFormat="1" ht="12.75" hidden="1" customHeight="1" x14ac:dyDescent="0.2">
      <c r="A29" s="66" t="s">
        <v>153</v>
      </c>
      <c r="B29" s="40"/>
      <c r="C29" s="40"/>
      <c r="D29" s="14"/>
      <c r="E29" s="14">
        <v>5</v>
      </c>
      <c r="F29" s="15" t="s">
        <v>12</v>
      </c>
      <c r="G29" s="14" t="s">
        <v>29</v>
      </c>
      <c r="H29" s="14" t="s">
        <v>146</v>
      </c>
      <c r="N29" s="7">
        <f t="shared" si="0"/>
        <v>0</v>
      </c>
    </row>
    <row r="30" spans="1:18" s="7" customFormat="1" ht="12.75" hidden="1" customHeight="1" x14ac:dyDescent="0.2">
      <c r="A30" s="66" t="s">
        <v>46</v>
      </c>
      <c r="B30" s="40"/>
      <c r="C30" s="40"/>
      <c r="D30" s="14"/>
      <c r="E30" s="14">
        <v>5</v>
      </c>
      <c r="F30" s="15" t="s">
        <v>12</v>
      </c>
      <c r="G30" s="14" t="s">
        <v>29</v>
      </c>
      <c r="H30" s="14" t="s">
        <v>47</v>
      </c>
      <c r="N30" s="7">
        <f t="shared" si="0"/>
        <v>0</v>
      </c>
    </row>
    <row r="31" spans="1:18" s="7" customFormat="1" ht="12.75" hidden="1" customHeight="1" x14ac:dyDescent="0.2">
      <c r="A31" s="66" t="s">
        <v>154</v>
      </c>
      <c r="B31" s="40"/>
      <c r="C31" s="40"/>
      <c r="E31" s="14">
        <v>5</v>
      </c>
      <c r="F31" s="15" t="s">
        <v>12</v>
      </c>
      <c r="G31" s="14" t="s">
        <v>29</v>
      </c>
      <c r="H31" s="14" t="s">
        <v>15</v>
      </c>
      <c r="N31" s="7">
        <f t="shared" si="0"/>
        <v>0</v>
      </c>
    </row>
    <row r="32" spans="1:18" s="7" customFormat="1" ht="12.75" hidden="1" customHeight="1" x14ac:dyDescent="0.2">
      <c r="A32" s="66" t="s">
        <v>51</v>
      </c>
      <c r="B32" s="40"/>
      <c r="C32" s="40"/>
      <c r="D32" s="14"/>
      <c r="E32" s="14">
        <v>5</v>
      </c>
      <c r="F32" s="15" t="s">
        <v>12</v>
      </c>
      <c r="G32" s="14" t="s">
        <v>29</v>
      </c>
      <c r="H32" s="14" t="s">
        <v>24</v>
      </c>
      <c r="N32" s="7">
        <f t="shared" si="0"/>
        <v>0</v>
      </c>
    </row>
    <row r="33" spans="1:18" s="7" customFormat="1" ht="12.75" customHeight="1" x14ac:dyDescent="0.2">
      <c r="A33" s="66" t="s">
        <v>48</v>
      </c>
      <c r="B33" s="40"/>
      <c r="C33" s="40"/>
      <c r="E33" s="14">
        <v>5</v>
      </c>
      <c r="F33" s="15" t="s">
        <v>12</v>
      </c>
      <c r="G33" s="14" t="s">
        <v>29</v>
      </c>
      <c r="H33" s="16" t="s">
        <v>49</v>
      </c>
      <c r="J33" s="7">
        <v>56388.5</v>
      </c>
      <c r="R33" s="7">
        <v>50000</v>
      </c>
    </row>
    <row r="34" spans="1:18" s="7" customFormat="1" ht="12.75" customHeight="1" x14ac:dyDescent="0.2">
      <c r="A34" s="66" t="s">
        <v>50</v>
      </c>
      <c r="B34" s="40"/>
      <c r="C34" s="40"/>
      <c r="D34" s="14"/>
      <c r="E34" s="14">
        <v>5</v>
      </c>
      <c r="F34" s="15" t="s">
        <v>12</v>
      </c>
      <c r="G34" s="14" t="s">
        <v>34</v>
      </c>
      <c r="H34" s="14" t="s">
        <v>8</v>
      </c>
      <c r="J34" s="7">
        <v>369140.75</v>
      </c>
      <c r="L34" s="7">
        <v>128457.12</v>
      </c>
      <c r="N34" s="7">
        <f t="shared" si="0"/>
        <v>321542.88</v>
      </c>
      <c r="P34" s="7">
        <v>450000</v>
      </c>
      <c r="R34" s="7">
        <v>450000</v>
      </c>
    </row>
    <row r="35" spans="1:18" s="7" customFormat="1" ht="12.75" customHeight="1" x14ac:dyDescent="0.2">
      <c r="A35" s="66" t="s">
        <v>52</v>
      </c>
      <c r="B35" s="40"/>
      <c r="C35" s="40"/>
      <c r="D35" s="14"/>
      <c r="E35" s="14">
        <v>5</v>
      </c>
      <c r="F35" s="15" t="s">
        <v>12</v>
      </c>
      <c r="G35" s="14" t="s">
        <v>34</v>
      </c>
      <c r="H35" s="14" t="s">
        <v>10</v>
      </c>
      <c r="J35" s="7">
        <v>4132982.09</v>
      </c>
      <c r="L35" s="7">
        <v>1633325.52</v>
      </c>
      <c r="N35" s="7">
        <f t="shared" si="0"/>
        <v>4366674.4800000004</v>
      </c>
      <c r="P35" s="7">
        <v>6000000</v>
      </c>
      <c r="R35" s="7">
        <v>6000000</v>
      </c>
    </row>
    <row r="36" spans="1:18" s="7" customFormat="1" ht="12.75" hidden="1" customHeight="1" x14ac:dyDescent="0.2">
      <c r="A36" s="66" t="s">
        <v>48</v>
      </c>
      <c r="B36" s="40"/>
      <c r="C36" s="40"/>
      <c r="D36" s="14"/>
      <c r="E36" s="14">
        <v>5</v>
      </c>
      <c r="F36" s="15" t="s">
        <v>12</v>
      </c>
      <c r="G36" s="14" t="s">
        <v>29</v>
      </c>
      <c r="H36" s="16" t="s">
        <v>49</v>
      </c>
      <c r="N36" s="7">
        <f t="shared" si="0"/>
        <v>0</v>
      </c>
    </row>
    <row r="37" spans="1:18" s="7" customFormat="1" ht="12.75" hidden="1" customHeight="1" x14ac:dyDescent="0.2">
      <c r="A37" s="66" t="s">
        <v>53</v>
      </c>
      <c r="B37" s="40"/>
      <c r="C37" s="40"/>
      <c r="E37" s="14">
        <v>5</v>
      </c>
      <c r="F37" s="15" t="s">
        <v>12</v>
      </c>
      <c r="G37" s="14" t="s">
        <v>54</v>
      </c>
      <c r="H37" s="14" t="s">
        <v>8</v>
      </c>
      <c r="N37" s="7">
        <f t="shared" si="0"/>
        <v>0</v>
      </c>
    </row>
    <row r="38" spans="1:18" s="7" customFormat="1" ht="12.75" customHeight="1" x14ac:dyDescent="0.2">
      <c r="A38" s="66" t="s">
        <v>55</v>
      </c>
      <c r="B38" s="40"/>
      <c r="C38" s="40"/>
      <c r="E38" s="14">
        <v>5</v>
      </c>
      <c r="F38" s="15" t="s">
        <v>12</v>
      </c>
      <c r="G38" s="14" t="s">
        <v>54</v>
      </c>
      <c r="H38" s="14" t="s">
        <v>10</v>
      </c>
      <c r="J38" s="7">
        <v>35655.199999999997</v>
      </c>
      <c r="L38" s="7">
        <v>15727.6</v>
      </c>
      <c r="N38" s="7">
        <f t="shared" si="0"/>
        <v>32272.400000000001</v>
      </c>
      <c r="P38" s="7">
        <v>48000</v>
      </c>
      <c r="R38" s="7">
        <v>48000</v>
      </c>
    </row>
    <row r="39" spans="1:18" s="7" customFormat="1" ht="12.75" customHeight="1" x14ac:dyDescent="0.2">
      <c r="A39" s="66" t="s">
        <v>56</v>
      </c>
      <c r="B39" s="40"/>
      <c r="C39" s="40"/>
      <c r="E39" s="14">
        <v>5</v>
      </c>
      <c r="F39" s="15" t="s">
        <v>12</v>
      </c>
      <c r="G39" s="14" t="s">
        <v>54</v>
      </c>
      <c r="H39" s="14" t="s">
        <v>15</v>
      </c>
      <c r="N39" s="7">
        <f t="shared" si="0"/>
        <v>48000</v>
      </c>
      <c r="P39" s="7">
        <v>48000</v>
      </c>
      <c r="R39" s="7">
        <v>48000</v>
      </c>
    </row>
    <row r="40" spans="1:18" s="7" customFormat="1" ht="12.75" hidden="1" customHeight="1" x14ac:dyDescent="0.2">
      <c r="A40" s="66" t="s">
        <v>57</v>
      </c>
      <c r="B40" s="40"/>
      <c r="C40" s="40"/>
      <c r="E40" s="14">
        <v>5</v>
      </c>
      <c r="F40" s="15" t="s">
        <v>12</v>
      </c>
      <c r="G40" s="14" t="s">
        <v>54</v>
      </c>
      <c r="H40" s="14" t="s">
        <v>17</v>
      </c>
      <c r="N40" s="7">
        <f t="shared" si="0"/>
        <v>0</v>
      </c>
    </row>
    <row r="41" spans="1:18" s="7" customFormat="1" ht="12.75" hidden="1" customHeight="1" x14ac:dyDescent="0.2">
      <c r="A41" s="66" t="s">
        <v>58</v>
      </c>
      <c r="B41" s="40"/>
      <c r="C41" s="40"/>
      <c r="E41" s="14">
        <v>5</v>
      </c>
      <c r="F41" s="14" t="s">
        <v>12</v>
      </c>
      <c r="G41" s="14" t="s">
        <v>59</v>
      </c>
      <c r="H41" s="14" t="s">
        <v>60</v>
      </c>
      <c r="N41" s="7">
        <f t="shared" si="0"/>
        <v>0</v>
      </c>
    </row>
    <row r="42" spans="1:18" s="7" customFormat="1" ht="12.75" hidden="1" customHeight="1" x14ac:dyDescent="0.2">
      <c r="A42" s="66" t="s">
        <v>66</v>
      </c>
      <c r="B42" s="40"/>
      <c r="C42" s="40"/>
      <c r="E42" s="14">
        <v>5</v>
      </c>
      <c r="F42" s="15" t="s">
        <v>12</v>
      </c>
      <c r="G42" s="14" t="s">
        <v>67</v>
      </c>
      <c r="H42" s="14" t="s">
        <v>8</v>
      </c>
      <c r="N42" s="7">
        <f t="shared" si="0"/>
        <v>0</v>
      </c>
    </row>
    <row r="43" spans="1:18" s="7" customFormat="1" ht="12.75" hidden="1" customHeight="1" x14ac:dyDescent="0.2">
      <c r="A43" s="66" t="s">
        <v>61</v>
      </c>
      <c r="B43" s="40"/>
      <c r="C43" s="40"/>
      <c r="E43" s="14">
        <v>5</v>
      </c>
      <c r="F43" s="15" t="s">
        <v>12</v>
      </c>
      <c r="G43" s="14" t="s">
        <v>59</v>
      </c>
      <c r="H43" s="14" t="s">
        <v>8</v>
      </c>
      <c r="N43" s="7">
        <f t="shared" si="0"/>
        <v>0</v>
      </c>
    </row>
    <row r="44" spans="1:18" s="7" customFormat="1" ht="12.75" hidden="1" customHeight="1" x14ac:dyDescent="0.2">
      <c r="A44" s="66" t="s">
        <v>62</v>
      </c>
      <c r="B44" s="40"/>
      <c r="C44" s="40"/>
      <c r="E44" s="14">
        <v>5</v>
      </c>
      <c r="F44" s="15" t="s">
        <v>12</v>
      </c>
      <c r="G44" s="14" t="s">
        <v>59</v>
      </c>
      <c r="H44" s="14" t="s">
        <v>10</v>
      </c>
      <c r="N44" s="7">
        <f t="shared" si="0"/>
        <v>0</v>
      </c>
    </row>
    <row r="45" spans="1:18" s="7" customFormat="1" ht="12.75" hidden="1" customHeight="1" x14ac:dyDescent="0.2">
      <c r="A45" s="66" t="s">
        <v>63</v>
      </c>
      <c r="B45" s="40"/>
      <c r="C45" s="40"/>
      <c r="E45" s="14">
        <v>5</v>
      </c>
      <c r="F45" s="15" t="s">
        <v>12</v>
      </c>
      <c r="G45" s="14" t="s">
        <v>59</v>
      </c>
      <c r="H45" s="14" t="s">
        <v>64</v>
      </c>
      <c r="N45" s="7">
        <f t="shared" si="0"/>
        <v>0</v>
      </c>
    </row>
    <row r="46" spans="1:18" s="7" customFormat="1" ht="12.75" hidden="1" customHeight="1" x14ac:dyDescent="0.2">
      <c r="A46" s="66" t="s">
        <v>155</v>
      </c>
      <c r="B46" s="40"/>
      <c r="C46" s="40"/>
      <c r="E46" s="14">
        <v>5</v>
      </c>
      <c r="F46" s="15" t="s">
        <v>12</v>
      </c>
      <c r="G46" s="14" t="s">
        <v>59</v>
      </c>
      <c r="H46" s="14" t="s">
        <v>15</v>
      </c>
      <c r="N46" s="7">
        <f t="shared" si="0"/>
        <v>0</v>
      </c>
    </row>
    <row r="47" spans="1:18" s="7" customFormat="1" ht="12.75" hidden="1" customHeight="1" x14ac:dyDescent="0.2">
      <c r="A47" s="66" t="s">
        <v>156</v>
      </c>
      <c r="B47" s="40"/>
      <c r="C47" s="40"/>
      <c r="E47" s="14">
        <v>5</v>
      </c>
      <c r="F47" s="14" t="s">
        <v>12</v>
      </c>
      <c r="G47" s="14" t="s">
        <v>59</v>
      </c>
      <c r="H47" s="14" t="s">
        <v>17</v>
      </c>
      <c r="N47" s="7">
        <f t="shared" si="0"/>
        <v>0</v>
      </c>
    </row>
    <row r="48" spans="1:18" s="7" customFormat="1" ht="12.75" hidden="1" customHeight="1" x14ac:dyDescent="0.2">
      <c r="A48" s="66" t="s">
        <v>65</v>
      </c>
      <c r="B48" s="40"/>
      <c r="C48" s="40"/>
      <c r="E48" s="14">
        <v>5</v>
      </c>
      <c r="F48" s="15" t="s">
        <v>12</v>
      </c>
      <c r="G48" s="14" t="s">
        <v>59</v>
      </c>
      <c r="H48" s="14" t="s">
        <v>19</v>
      </c>
      <c r="N48" s="7">
        <f t="shared" si="0"/>
        <v>0</v>
      </c>
    </row>
    <row r="49" spans="1:18" s="7" customFormat="1" ht="12.75" hidden="1" customHeight="1" x14ac:dyDescent="0.2">
      <c r="A49" s="66" t="s">
        <v>157</v>
      </c>
      <c r="B49" s="40"/>
      <c r="C49" s="40"/>
      <c r="E49" s="14">
        <v>5</v>
      </c>
      <c r="F49" s="15" t="s">
        <v>12</v>
      </c>
      <c r="G49" s="14" t="s">
        <v>93</v>
      </c>
      <c r="H49" s="14" t="s">
        <v>8</v>
      </c>
      <c r="N49" s="7">
        <f t="shared" si="0"/>
        <v>0</v>
      </c>
    </row>
    <row r="50" spans="1:18" s="7" customFormat="1" ht="12.75" hidden="1" customHeight="1" x14ac:dyDescent="0.2">
      <c r="A50" s="66" t="s">
        <v>66</v>
      </c>
      <c r="B50" s="40"/>
      <c r="C50" s="40"/>
      <c r="E50" s="14">
        <v>5</v>
      </c>
      <c r="F50" s="15" t="s">
        <v>12</v>
      </c>
      <c r="G50" s="14" t="s">
        <v>67</v>
      </c>
      <c r="H50" s="14" t="s">
        <v>8</v>
      </c>
      <c r="N50" s="7">
        <f t="shared" si="0"/>
        <v>0</v>
      </c>
    </row>
    <row r="51" spans="1:18" s="7" customFormat="1" ht="12.75" hidden="1" customHeight="1" x14ac:dyDescent="0.2">
      <c r="A51" s="66" t="s">
        <v>68</v>
      </c>
      <c r="B51" s="40"/>
      <c r="C51" s="40"/>
      <c r="E51" s="14">
        <v>5</v>
      </c>
      <c r="F51" s="15" t="s">
        <v>12</v>
      </c>
      <c r="G51" s="14" t="s">
        <v>67</v>
      </c>
      <c r="H51" s="14" t="s">
        <v>10</v>
      </c>
      <c r="N51" s="7">
        <f t="shared" si="0"/>
        <v>0</v>
      </c>
    </row>
    <row r="52" spans="1:18" s="7" customFormat="1" ht="12.75" hidden="1" customHeight="1" x14ac:dyDescent="0.2">
      <c r="A52" s="66" t="s">
        <v>158</v>
      </c>
      <c r="B52" s="40"/>
      <c r="C52" s="40"/>
      <c r="E52" s="14">
        <v>5</v>
      </c>
      <c r="F52" s="15" t="s">
        <v>12</v>
      </c>
      <c r="G52" s="14" t="s">
        <v>70</v>
      </c>
      <c r="H52" s="14" t="s">
        <v>8</v>
      </c>
      <c r="N52" s="7">
        <f t="shared" si="0"/>
        <v>0</v>
      </c>
    </row>
    <row r="53" spans="1:18" s="7" customFormat="1" ht="12.75" hidden="1" customHeight="1" x14ac:dyDescent="0.2">
      <c r="A53" s="66" t="s">
        <v>159</v>
      </c>
      <c r="B53" s="40"/>
      <c r="C53" s="40"/>
      <c r="E53" s="14">
        <v>5</v>
      </c>
      <c r="F53" s="15" t="s">
        <v>12</v>
      </c>
      <c r="G53" s="14" t="s">
        <v>70</v>
      </c>
      <c r="H53" s="14" t="s">
        <v>10</v>
      </c>
      <c r="N53" s="7">
        <f t="shared" si="0"/>
        <v>0</v>
      </c>
    </row>
    <row r="54" spans="1:18" s="7" customFormat="1" ht="12.75" hidden="1" customHeight="1" x14ac:dyDescent="0.2">
      <c r="A54" s="66" t="s">
        <v>69</v>
      </c>
      <c r="B54" s="40"/>
      <c r="C54" s="40"/>
      <c r="E54" s="14">
        <v>5</v>
      </c>
      <c r="F54" s="15" t="s">
        <v>12</v>
      </c>
      <c r="G54" s="14" t="s">
        <v>70</v>
      </c>
      <c r="H54" s="14" t="s">
        <v>15</v>
      </c>
      <c r="N54" s="7">
        <f t="shared" si="0"/>
        <v>0</v>
      </c>
    </row>
    <row r="55" spans="1:18" s="7" customFormat="1" ht="12.75" hidden="1" customHeight="1" x14ac:dyDescent="0.2">
      <c r="A55" s="66" t="s">
        <v>160</v>
      </c>
      <c r="B55" s="40"/>
      <c r="C55" s="40"/>
      <c r="E55" s="14">
        <v>5</v>
      </c>
      <c r="F55" s="15" t="s">
        <v>12</v>
      </c>
      <c r="G55" s="14" t="s">
        <v>163</v>
      </c>
      <c r="H55" s="14" t="s">
        <v>8</v>
      </c>
      <c r="N55" s="7">
        <f t="shared" si="0"/>
        <v>0</v>
      </c>
    </row>
    <row r="56" spans="1:18" s="7" customFormat="1" ht="12.75" hidden="1" customHeight="1" x14ac:dyDescent="0.2">
      <c r="A56" s="66" t="s">
        <v>161</v>
      </c>
      <c r="B56" s="40"/>
      <c r="C56" s="40"/>
      <c r="E56" s="14">
        <v>5</v>
      </c>
      <c r="F56" s="15" t="s">
        <v>12</v>
      </c>
      <c r="G56" s="14" t="s">
        <v>163</v>
      </c>
      <c r="H56" s="16" t="s">
        <v>49</v>
      </c>
      <c r="N56" s="7">
        <f t="shared" si="0"/>
        <v>0</v>
      </c>
    </row>
    <row r="57" spans="1:18" s="7" customFormat="1" ht="12.75" hidden="1" customHeight="1" x14ac:dyDescent="0.2">
      <c r="A57" s="66" t="s">
        <v>71</v>
      </c>
      <c r="B57" s="40"/>
      <c r="C57" s="40"/>
      <c r="E57" s="14">
        <v>5</v>
      </c>
      <c r="F57" s="15" t="s">
        <v>12</v>
      </c>
      <c r="G57" s="14" t="s">
        <v>163</v>
      </c>
      <c r="H57" s="14" t="s">
        <v>10</v>
      </c>
      <c r="N57" s="7">
        <f t="shared" si="0"/>
        <v>0</v>
      </c>
    </row>
    <row r="58" spans="1:18" s="7" customFormat="1" ht="12.75" hidden="1" customHeight="1" x14ac:dyDescent="0.2">
      <c r="A58" s="66" t="s">
        <v>162</v>
      </c>
      <c r="B58" s="40"/>
      <c r="C58" s="40"/>
      <c r="E58" s="14">
        <v>5</v>
      </c>
      <c r="F58" s="15" t="s">
        <v>12</v>
      </c>
      <c r="G58" s="14" t="s">
        <v>163</v>
      </c>
      <c r="H58" s="14" t="s">
        <v>15</v>
      </c>
      <c r="N58" s="7">
        <f t="shared" si="0"/>
        <v>0</v>
      </c>
    </row>
    <row r="59" spans="1:18" s="7" customFormat="1" ht="12.75" hidden="1" customHeight="1" x14ac:dyDescent="0.2">
      <c r="A59" s="66" t="s">
        <v>72</v>
      </c>
      <c r="B59" s="40"/>
      <c r="C59" s="40"/>
      <c r="E59" s="14">
        <v>5</v>
      </c>
      <c r="F59" s="15" t="s">
        <v>12</v>
      </c>
      <c r="G59" s="14" t="s">
        <v>70</v>
      </c>
      <c r="H59" s="14" t="s">
        <v>49</v>
      </c>
      <c r="N59" s="7">
        <f t="shared" si="0"/>
        <v>0</v>
      </c>
    </row>
    <row r="60" spans="1:18" s="7" customFormat="1" ht="12.75" hidden="1" customHeight="1" x14ac:dyDescent="0.2">
      <c r="A60" s="66" t="s">
        <v>164</v>
      </c>
      <c r="B60" s="40"/>
      <c r="C60" s="40"/>
      <c r="E60" s="14">
        <v>5</v>
      </c>
      <c r="F60" s="15" t="s">
        <v>12</v>
      </c>
      <c r="G60" s="14" t="s">
        <v>74</v>
      </c>
      <c r="H60" s="14" t="s">
        <v>10</v>
      </c>
      <c r="N60" s="7">
        <f t="shared" si="0"/>
        <v>0</v>
      </c>
    </row>
    <row r="61" spans="1:18" s="7" customFormat="1" ht="12.75" customHeight="1" x14ac:dyDescent="0.2">
      <c r="A61" s="66" t="s">
        <v>165</v>
      </c>
      <c r="B61" s="40"/>
      <c r="C61" s="40"/>
      <c r="E61" s="14">
        <v>5</v>
      </c>
      <c r="F61" s="15" t="s">
        <v>12</v>
      </c>
      <c r="G61" s="14" t="s">
        <v>74</v>
      </c>
      <c r="H61" s="14" t="s">
        <v>15</v>
      </c>
      <c r="J61" s="7">
        <v>14871</v>
      </c>
      <c r="N61" s="7">
        <f t="shared" si="0"/>
        <v>350000</v>
      </c>
      <c r="P61" s="7">
        <v>350000</v>
      </c>
      <c r="R61" s="7">
        <v>150000</v>
      </c>
    </row>
    <row r="62" spans="1:18" s="7" customFormat="1" ht="12.75" customHeight="1" x14ac:dyDescent="0.2">
      <c r="A62" s="66" t="s">
        <v>166</v>
      </c>
      <c r="B62" s="40"/>
      <c r="C62" s="40"/>
      <c r="E62" s="14">
        <v>5</v>
      </c>
      <c r="F62" s="15" t="s">
        <v>12</v>
      </c>
      <c r="G62" s="14" t="s">
        <v>74</v>
      </c>
      <c r="H62" s="14" t="s">
        <v>17</v>
      </c>
      <c r="J62" s="7">
        <v>53406.75</v>
      </c>
      <c r="L62" s="7">
        <v>56638</v>
      </c>
      <c r="N62" s="7">
        <f t="shared" si="0"/>
        <v>416317</v>
      </c>
      <c r="P62" s="7">
        <v>472955</v>
      </c>
      <c r="R62" s="7">
        <v>400000</v>
      </c>
    </row>
    <row r="63" spans="1:18" s="7" customFormat="1" ht="12.75" hidden="1" customHeight="1" x14ac:dyDescent="0.2">
      <c r="A63" s="66" t="s">
        <v>167</v>
      </c>
      <c r="B63" s="40"/>
      <c r="C63" s="40"/>
      <c r="E63" s="14">
        <v>5</v>
      </c>
      <c r="F63" s="15" t="s">
        <v>12</v>
      </c>
      <c r="G63" s="14" t="s">
        <v>74</v>
      </c>
      <c r="H63" s="14" t="s">
        <v>8</v>
      </c>
      <c r="N63" s="7">
        <f t="shared" si="0"/>
        <v>0</v>
      </c>
    </row>
    <row r="64" spans="1:18" s="7" customFormat="1" ht="12.75" hidden="1" customHeight="1" x14ac:dyDescent="0.2">
      <c r="A64" s="66" t="s">
        <v>168</v>
      </c>
      <c r="B64" s="40"/>
      <c r="C64" s="40"/>
      <c r="E64" s="14">
        <v>5</v>
      </c>
      <c r="F64" s="15" t="s">
        <v>12</v>
      </c>
      <c r="G64" s="14" t="s">
        <v>74</v>
      </c>
      <c r="H64" s="14" t="s">
        <v>45</v>
      </c>
      <c r="N64" s="7">
        <f t="shared" si="0"/>
        <v>0</v>
      </c>
    </row>
    <row r="65" spans="1:18" s="7" customFormat="1" ht="12.75" customHeight="1" x14ac:dyDescent="0.2">
      <c r="A65" s="66" t="s">
        <v>73</v>
      </c>
      <c r="B65" s="40"/>
      <c r="C65" s="40"/>
      <c r="E65" s="14">
        <v>5</v>
      </c>
      <c r="F65" s="15" t="s">
        <v>12</v>
      </c>
      <c r="G65" s="14" t="s">
        <v>74</v>
      </c>
      <c r="H65" s="14" t="s">
        <v>64</v>
      </c>
      <c r="J65" s="7">
        <v>10050</v>
      </c>
      <c r="N65" s="7">
        <f t="shared" si="0"/>
        <v>947045</v>
      </c>
      <c r="P65" s="7">
        <v>947045</v>
      </c>
      <c r="R65" s="7">
        <v>1200000</v>
      </c>
    </row>
    <row r="66" spans="1:18" s="7" customFormat="1" ht="12.75" customHeight="1" x14ac:dyDescent="0.2">
      <c r="A66" s="66" t="s">
        <v>75</v>
      </c>
      <c r="B66" s="40"/>
      <c r="C66" s="40"/>
      <c r="E66" s="14">
        <v>5</v>
      </c>
      <c r="F66" s="15" t="s">
        <v>12</v>
      </c>
      <c r="G66" s="14" t="s">
        <v>74</v>
      </c>
      <c r="H66" s="14" t="s">
        <v>19</v>
      </c>
      <c r="J66" s="7">
        <v>9135</v>
      </c>
      <c r="L66" s="7">
        <v>3620</v>
      </c>
      <c r="N66" s="7">
        <f t="shared" si="0"/>
        <v>26380</v>
      </c>
      <c r="P66" s="7">
        <v>30000</v>
      </c>
      <c r="R66" s="7">
        <v>20000</v>
      </c>
    </row>
    <row r="67" spans="1:18" s="7" customFormat="1" ht="12.75" hidden="1" customHeight="1" x14ac:dyDescent="0.2">
      <c r="A67" s="66" t="s">
        <v>76</v>
      </c>
      <c r="B67" s="40"/>
      <c r="C67" s="40"/>
      <c r="E67" s="14">
        <v>5</v>
      </c>
      <c r="F67" s="15" t="s">
        <v>12</v>
      </c>
      <c r="G67" s="14" t="s">
        <v>74</v>
      </c>
      <c r="H67" s="14" t="s">
        <v>60</v>
      </c>
      <c r="N67" s="7">
        <f t="shared" si="0"/>
        <v>0</v>
      </c>
    </row>
    <row r="68" spans="1:18" s="7" customFormat="1" ht="12.75" customHeight="1" x14ac:dyDescent="0.2">
      <c r="A68" s="66" t="s">
        <v>77</v>
      </c>
      <c r="B68" s="40"/>
      <c r="C68" s="40"/>
      <c r="E68" s="14">
        <v>5</v>
      </c>
      <c r="F68" s="15" t="s">
        <v>12</v>
      </c>
      <c r="G68" s="14" t="s">
        <v>74</v>
      </c>
      <c r="H68" s="14" t="s">
        <v>49</v>
      </c>
      <c r="J68" s="7">
        <v>27800</v>
      </c>
      <c r="N68" s="7">
        <f t="shared" si="0"/>
        <v>150000</v>
      </c>
      <c r="P68" s="7">
        <v>150000</v>
      </c>
      <c r="R68" s="7">
        <v>150000</v>
      </c>
    </row>
    <row r="69" spans="1:18" s="7" customFormat="1" ht="12.75" hidden="1" customHeight="1" x14ac:dyDescent="0.2">
      <c r="A69" s="66" t="s">
        <v>165</v>
      </c>
      <c r="B69" s="40"/>
      <c r="C69" s="40"/>
      <c r="E69" s="14">
        <v>5</v>
      </c>
      <c r="F69" s="15" t="s">
        <v>12</v>
      </c>
      <c r="G69" s="14" t="s">
        <v>74</v>
      </c>
      <c r="H69" s="14" t="s">
        <v>15</v>
      </c>
      <c r="N69" s="7">
        <f t="shared" si="0"/>
        <v>0</v>
      </c>
    </row>
    <row r="70" spans="1:18" s="7" customFormat="1" ht="12.75" hidden="1" customHeight="1" x14ac:dyDescent="0.2">
      <c r="A70" s="66" t="s">
        <v>78</v>
      </c>
      <c r="B70" s="40"/>
      <c r="C70" s="40"/>
      <c r="E70" s="14">
        <v>5</v>
      </c>
      <c r="F70" s="15" t="s">
        <v>12</v>
      </c>
      <c r="G70" s="14" t="s">
        <v>79</v>
      </c>
      <c r="H70" s="14" t="s">
        <v>10</v>
      </c>
      <c r="N70" s="7">
        <f t="shared" si="0"/>
        <v>0</v>
      </c>
    </row>
    <row r="71" spans="1:18" s="7" customFormat="1" ht="12.75" hidden="1" customHeight="1" x14ac:dyDescent="0.2">
      <c r="A71" s="66" t="s">
        <v>80</v>
      </c>
      <c r="B71" s="40"/>
      <c r="C71" s="40"/>
      <c r="E71" s="14">
        <v>5</v>
      </c>
      <c r="F71" s="15" t="s">
        <v>12</v>
      </c>
      <c r="G71" s="14" t="s">
        <v>79</v>
      </c>
      <c r="H71" s="14" t="s">
        <v>15</v>
      </c>
      <c r="N71" s="7">
        <f t="shared" si="0"/>
        <v>0</v>
      </c>
    </row>
    <row r="72" spans="1:18" s="7" customFormat="1" ht="12.75" hidden="1" customHeight="1" x14ac:dyDescent="0.2">
      <c r="A72" s="66" t="s">
        <v>169</v>
      </c>
      <c r="B72" s="40"/>
      <c r="C72" s="40"/>
      <c r="E72" s="14">
        <v>5</v>
      </c>
      <c r="F72" s="15" t="s">
        <v>12</v>
      </c>
      <c r="G72" s="14" t="s">
        <v>79</v>
      </c>
      <c r="H72" s="15" t="s">
        <v>60</v>
      </c>
      <c r="N72" s="7">
        <f t="shared" si="0"/>
        <v>0</v>
      </c>
    </row>
    <row r="73" spans="1:18" s="7" customFormat="1" ht="12.75" hidden="1" customHeight="1" x14ac:dyDescent="0.2">
      <c r="A73" s="66" t="s">
        <v>170</v>
      </c>
      <c r="B73" s="40"/>
      <c r="C73" s="40"/>
      <c r="E73" s="14">
        <v>5</v>
      </c>
      <c r="F73" s="15" t="s">
        <v>12</v>
      </c>
      <c r="G73" s="14" t="s">
        <v>79</v>
      </c>
      <c r="H73" s="15" t="s">
        <v>19</v>
      </c>
      <c r="N73" s="7">
        <f t="shared" si="0"/>
        <v>0</v>
      </c>
    </row>
    <row r="74" spans="1:18" s="7" customFormat="1" ht="12.75" hidden="1" customHeight="1" x14ac:dyDescent="0.2">
      <c r="A74" s="66" t="s">
        <v>171</v>
      </c>
      <c r="B74" s="40"/>
      <c r="C74" s="40"/>
      <c r="E74" s="14">
        <v>5</v>
      </c>
      <c r="F74" s="15" t="s">
        <v>12</v>
      </c>
      <c r="G74" s="14" t="s">
        <v>79</v>
      </c>
      <c r="H74" s="15" t="s">
        <v>82</v>
      </c>
      <c r="N74" s="7">
        <f t="shared" si="0"/>
        <v>0</v>
      </c>
    </row>
    <row r="75" spans="1:18" s="7" customFormat="1" ht="12.75" hidden="1" customHeight="1" x14ac:dyDescent="0.2">
      <c r="A75" s="66" t="s">
        <v>81</v>
      </c>
      <c r="B75" s="40"/>
      <c r="C75" s="40"/>
      <c r="E75" s="14">
        <v>5</v>
      </c>
      <c r="F75" s="15" t="s">
        <v>12</v>
      </c>
      <c r="G75" s="14" t="s">
        <v>59</v>
      </c>
      <c r="H75" s="15" t="s">
        <v>82</v>
      </c>
      <c r="N75" s="7">
        <f t="shared" si="0"/>
        <v>0</v>
      </c>
    </row>
    <row r="76" spans="1:18" s="7" customFormat="1" ht="12.75" hidden="1" customHeight="1" x14ac:dyDescent="0.2">
      <c r="A76" s="66" t="s">
        <v>83</v>
      </c>
      <c r="B76" s="40"/>
      <c r="C76" s="40"/>
      <c r="E76" s="14">
        <v>5</v>
      </c>
      <c r="F76" s="15" t="s">
        <v>12</v>
      </c>
      <c r="G76" s="14" t="s">
        <v>84</v>
      </c>
      <c r="H76" s="15" t="s">
        <v>8</v>
      </c>
      <c r="N76" s="7">
        <f t="shared" si="0"/>
        <v>0</v>
      </c>
    </row>
    <row r="77" spans="1:18" s="7" customFormat="1" ht="12.75" hidden="1" customHeight="1" x14ac:dyDescent="0.2">
      <c r="A77" s="66" t="s">
        <v>85</v>
      </c>
      <c r="B77" s="40"/>
      <c r="C77" s="40"/>
      <c r="E77" s="14">
        <v>5</v>
      </c>
      <c r="F77" s="15" t="s">
        <v>12</v>
      </c>
      <c r="G77" s="14" t="s">
        <v>84</v>
      </c>
      <c r="H77" s="15" t="s">
        <v>10</v>
      </c>
      <c r="N77" s="7">
        <f t="shared" si="0"/>
        <v>0</v>
      </c>
    </row>
    <row r="78" spans="1:18" s="7" customFormat="1" ht="12.75" hidden="1" customHeight="1" x14ac:dyDescent="0.2">
      <c r="A78" s="66" t="s">
        <v>86</v>
      </c>
      <c r="B78" s="40"/>
      <c r="C78" s="40"/>
      <c r="E78" s="14">
        <v>5</v>
      </c>
      <c r="F78" s="15" t="s">
        <v>12</v>
      </c>
      <c r="G78" s="14" t="s">
        <v>84</v>
      </c>
      <c r="H78" s="15" t="s">
        <v>15</v>
      </c>
      <c r="N78" s="7">
        <f t="shared" si="0"/>
        <v>0</v>
      </c>
    </row>
    <row r="79" spans="1:18" s="7" customFormat="1" ht="12.75" hidden="1" customHeight="1" x14ac:dyDescent="0.2">
      <c r="A79" s="66" t="s">
        <v>172</v>
      </c>
      <c r="B79" s="40"/>
      <c r="C79" s="40"/>
      <c r="E79" s="14">
        <v>5</v>
      </c>
      <c r="F79" s="15" t="s">
        <v>12</v>
      </c>
      <c r="G79" s="14" t="s">
        <v>174</v>
      </c>
      <c r="H79" s="15" t="s">
        <v>8</v>
      </c>
      <c r="N79" s="7">
        <f t="shared" si="0"/>
        <v>0</v>
      </c>
    </row>
    <row r="80" spans="1:18" s="7" customFormat="1" ht="12.75" hidden="1" customHeight="1" x14ac:dyDescent="0.2">
      <c r="A80" s="66" t="s">
        <v>173</v>
      </c>
      <c r="B80" s="40"/>
      <c r="C80" s="40"/>
      <c r="E80" s="14">
        <v>5</v>
      </c>
      <c r="F80" s="15" t="s">
        <v>12</v>
      </c>
      <c r="G80" s="14" t="s">
        <v>174</v>
      </c>
      <c r="H80" s="15" t="s">
        <v>10</v>
      </c>
      <c r="N80" s="7">
        <f t="shared" ref="N80:N83" si="1">P80-L80</f>
        <v>0</v>
      </c>
    </row>
    <row r="81" spans="1:18" s="7" customFormat="1" ht="12.75" hidden="1" customHeight="1" x14ac:dyDescent="0.2">
      <c r="A81" s="66" t="s">
        <v>87</v>
      </c>
      <c r="B81" s="40"/>
      <c r="C81" s="40"/>
      <c r="E81" s="14">
        <v>5</v>
      </c>
      <c r="F81" s="15" t="s">
        <v>12</v>
      </c>
      <c r="G81" s="14" t="s">
        <v>174</v>
      </c>
      <c r="H81" s="15" t="s">
        <v>15</v>
      </c>
      <c r="N81" s="7">
        <f t="shared" si="1"/>
        <v>0</v>
      </c>
    </row>
    <row r="82" spans="1:18" s="7" customFormat="1" ht="12.75" customHeight="1" x14ac:dyDescent="0.2">
      <c r="A82" s="66" t="s">
        <v>63</v>
      </c>
      <c r="B82" s="40"/>
      <c r="C82" s="40"/>
      <c r="E82" s="14">
        <v>5</v>
      </c>
      <c r="F82" s="15" t="s">
        <v>12</v>
      </c>
      <c r="G82" s="14" t="s">
        <v>59</v>
      </c>
      <c r="H82" s="14" t="s">
        <v>64</v>
      </c>
      <c r="N82" s="7">
        <f t="shared" si="1"/>
        <v>44000</v>
      </c>
      <c r="P82" s="7">
        <v>44000</v>
      </c>
      <c r="R82" s="7">
        <v>10000</v>
      </c>
    </row>
    <row r="83" spans="1:18" s="7" customFormat="1" ht="12.75" customHeight="1" x14ac:dyDescent="0.2">
      <c r="A83" s="66" t="s">
        <v>294</v>
      </c>
      <c r="B83" s="40"/>
      <c r="C83" s="40"/>
      <c r="E83" s="14">
        <v>5</v>
      </c>
      <c r="F83" s="15" t="s">
        <v>12</v>
      </c>
      <c r="G83" s="83">
        <v>99</v>
      </c>
      <c r="H83" s="89">
        <v>990</v>
      </c>
      <c r="N83" s="7">
        <f t="shared" si="1"/>
        <v>50000</v>
      </c>
      <c r="P83" s="7">
        <v>50000</v>
      </c>
      <c r="R83" s="7">
        <v>50000</v>
      </c>
    </row>
    <row r="84" spans="1:18" s="7" customFormat="1" ht="15" customHeight="1" x14ac:dyDescent="0.2">
      <c r="A84" s="129" t="s">
        <v>191</v>
      </c>
      <c r="B84" s="129"/>
      <c r="C84" s="129"/>
      <c r="J84" s="22">
        <f>SUM(J16:J83)</f>
        <v>4744190.5599999996</v>
      </c>
      <c r="K84" s="18"/>
      <c r="L84" s="22">
        <f>SUM(L16:L83)</f>
        <v>1856106.33</v>
      </c>
      <c r="N84" s="22">
        <f>SUM(N16:N83)</f>
        <v>6993893.6700000009</v>
      </c>
      <c r="P84" s="22">
        <f>SUM(P16:P83)</f>
        <v>8850000</v>
      </c>
      <c r="R84" s="22">
        <f>SUM(R16:R83)</f>
        <v>8836000</v>
      </c>
    </row>
    <row r="85" spans="1:18" s="7" customFormat="1" ht="6" customHeight="1" x14ac:dyDescent="0.2">
      <c r="A85" s="20"/>
      <c r="B85" s="20"/>
      <c r="C85" s="20"/>
      <c r="J85" s="18"/>
      <c r="K85" s="18"/>
    </row>
    <row r="86" spans="1:18" s="7" customFormat="1" ht="12.75" customHeight="1" x14ac:dyDescent="0.2">
      <c r="A86" s="68" t="s">
        <v>190</v>
      </c>
      <c r="B86" s="11"/>
      <c r="C86" s="11"/>
    </row>
    <row r="87" spans="1:18" s="7" customFormat="1" ht="12.75" hidden="1" customHeight="1" x14ac:dyDescent="0.2">
      <c r="A87" s="11" t="s">
        <v>89</v>
      </c>
      <c r="B87" s="24"/>
      <c r="C87" s="24"/>
    </row>
    <row r="88" spans="1:18" s="7" customFormat="1" ht="12.75" hidden="1" customHeight="1" x14ac:dyDescent="0.2">
      <c r="A88" s="70" t="s">
        <v>90</v>
      </c>
      <c r="B88" s="9"/>
      <c r="C88" s="9"/>
      <c r="E88" s="14">
        <v>1</v>
      </c>
      <c r="F88" s="15" t="s">
        <v>12</v>
      </c>
      <c r="G88" s="14" t="s">
        <v>54</v>
      </c>
      <c r="H88" s="16" t="s">
        <v>10</v>
      </c>
    </row>
    <row r="89" spans="1:18" s="7" customFormat="1" ht="12.75" customHeight="1" x14ac:dyDescent="0.2">
      <c r="A89" s="71" t="s">
        <v>91</v>
      </c>
      <c r="B89" s="25"/>
      <c r="C89" s="25"/>
    </row>
    <row r="90" spans="1:18" s="7" customFormat="1" ht="12.75" hidden="1" customHeight="1" x14ac:dyDescent="0.2">
      <c r="A90" s="66" t="s">
        <v>92</v>
      </c>
      <c r="B90" s="40"/>
      <c r="C90" s="40"/>
      <c r="E90" s="14">
        <v>1</v>
      </c>
      <c r="F90" s="15" t="s">
        <v>93</v>
      </c>
      <c r="G90" s="14" t="s">
        <v>7</v>
      </c>
      <c r="H90" s="14" t="s">
        <v>8</v>
      </c>
    </row>
    <row r="91" spans="1:18" s="7" customFormat="1" ht="12.75" hidden="1" customHeight="1" x14ac:dyDescent="0.2">
      <c r="A91" s="66" t="s">
        <v>94</v>
      </c>
      <c r="B91" s="40"/>
      <c r="C91" s="40"/>
      <c r="E91" s="14">
        <v>1</v>
      </c>
      <c r="F91" s="15" t="s">
        <v>93</v>
      </c>
      <c r="G91" s="14" t="s">
        <v>34</v>
      </c>
      <c r="H91" s="14" t="s">
        <v>8</v>
      </c>
    </row>
    <row r="92" spans="1:18" s="7" customFormat="1" ht="12.75" hidden="1" customHeight="1" x14ac:dyDescent="0.2">
      <c r="A92" s="66" t="s">
        <v>95</v>
      </c>
      <c r="B92" s="42"/>
      <c r="C92" s="42"/>
      <c r="E92" s="14">
        <v>1</v>
      </c>
      <c r="F92" s="15" t="s">
        <v>93</v>
      </c>
      <c r="G92" s="14" t="s">
        <v>34</v>
      </c>
      <c r="H92" s="14" t="s">
        <v>49</v>
      </c>
    </row>
    <row r="93" spans="1:18" s="7" customFormat="1" ht="12.75" hidden="1" customHeight="1" x14ac:dyDescent="0.2">
      <c r="A93" s="66" t="s">
        <v>96</v>
      </c>
      <c r="B93" s="42"/>
      <c r="C93" s="42"/>
      <c r="D93" s="15"/>
      <c r="E93" s="14">
        <v>1</v>
      </c>
      <c r="F93" s="15" t="s">
        <v>93</v>
      </c>
      <c r="G93" s="14" t="s">
        <v>54</v>
      </c>
      <c r="H93" s="14" t="s">
        <v>10</v>
      </c>
    </row>
    <row r="94" spans="1:18" s="7" customFormat="1" ht="12.75" customHeight="1" x14ac:dyDescent="0.2">
      <c r="A94" s="66" t="s">
        <v>97</v>
      </c>
      <c r="B94" s="40"/>
      <c r="C94" s="40"/>
      <c r="E94" s="14">
        <v>1</v>
      </c>
      <c r="F94" s="15" t="s">
        <v>93</v>
      </c>
      <c r="G94" s="14" t="s">
        <v>93</v>
      </c>
      <c r="H94" s="14" t="s">
        <v>8</v>
      </c>
      <c r="N94" s="7">
        <f t="shared" ref="N94" si="2">P94-L94</f>
        <v>150000</v>
      </c>
      <c r="P94" s="7">
        <v>150000</v>
      </c>
    </row>
    <row r="95" spans="1:18" s="7" customFormat="1" ht="12.75" hidden="1" customHeight="1" x14ac:dyDescent="0.2">
      <c r="A95" s="66" t="s">
        <v>98</v>
      </c>
      <c r="B95" s="42"/>
      <c r="C95" s="42"/>
      <c r="E95" s="14">
        <v>1</v>
      </c>
      <c r="F95" s="15" t="s">
        <v>93</v>
      </c>
      <c r="G95" s="14" t="s">
        <v>54</v>
      </c>
      <c r="H95" s="14" t="s">
        <v>15</v>
      </c>
    </row>
    <row r="96" spans="1:18" s="7" customFormat="1" ht="12.75" hidden="1" customHeight="1" x14ac:dyDescent="0.2">
      <c r="A96" s="66" t="s">
        <v>99</v>
      </c>
      <c r="B96" s="42"/>
      <c r="C96" s="42"/>
      <c r="D96" s="15"/>
      <c r="E96" s="14">
        <v>1</v>
      </c>
      <c r="F96" s="15" t="s">
        <v>93</v>
      </c>
      <c r="G96" s="14" t="s">
        <v>93</v>
      </c>
      <c r="H96" s="14" t="s">
        <v>10</v>
      </c>
    </row>
    <row r="97" spans="1:18" s="7" customFormat="1" ht="12.75" hidden="1" customHeight="1" x14ac:dyDescent="0.2">
      <c r="A97" s="66" t="s">
        <v>100</v>
      </c>
      <c r="B97" s="40"/>
      <c r="C97" s="40"/>
      <c r="E97" s="14">
        <v>1</v>
      </c>
      <c r="F97" s="15" t="s">
        <v>93</v>
      </c>
      <c r="G97" s="14" t="s">
        <v>54</v>
      </c>
      <c r="H97" s="14" t="s">
        <v>19</v>
      </c>
    </row>
    <row r="98" spans="1:18" s="7" customFormat="1" ht="12.75" hidden="1" customHeight="1" x14ac:dyDescent="0.2">
      <c r="A98" s="66" t="s">
        <v>175</v>
      </c>
      <c r="B98" s="40"/>
      <c r="C98" s="40"/>
      <c r="E98" s="14">
        <v>1</v>
      </c>
      <c r="F98" s="15" t="s">
        <v>93</v>
      </c>
      <c r="G98" s="14" t="s">
        <v>54</v>
      </c>
      <c r="H98" s="14" t="s">
        <v>82</v>
      </c>
    </row>
    <row r="99" spans="1:18" s="7" customFormat="1" ht="12.75" hidden="1" customHeight="1" x14ac:dyDescent="0.2">
      <c r="A99" s="66" t="s">
        <v>176</v>
      </c>
      <c r="B99" s="40"/>
      <c r="C99" s="40"/>
      <c r="E99" s="14">
        <v>1</v>
      </c>
      <c r="F99" s="15" t="s">
        <v>93</v>
      </c>
      <c r="G99" s="14" t="s">
        <v>54</v>
      </c>
      <c r="H99" s="14" t="s">
        <v>45</v>
      </c>
    </row>
    <row r="100" spans="1:18" s="7" customFormat="1" ht="12.75" hidden="1" customHeight="1" x14ac:dyDescent="0.2">
      <c r="A100" s="66" t="s">
        <v>177</v>
      </c>
      <c r="B100" s="40"/>
      <c r="C100" s="40"/>
      <c r="E100" s="14">
        <v>1</v>
      </c>
      <c r="F100" s="15" t="s">
        <v>93</v>
      </c>
      <c r="G100" s="14" t="s">
        <v>54</v>
      </c>
      <c r="H100" s="14" t="s">
        <v>146</v>
      </c>
    </row>
    <row r="101" spans="1:18" s="7" customFormat="1" ht="12.75" hidden="1" customHeight="1" x14ac:dyDescent="0.2">
      <c r="A101" s="66" t="s">
        <v>101</v>
      </c>
      <c r="B101" s="40"/>
      <c r="C101" s="40"/>
      <c r="E101" s="14">
        <v>1</v>
      </c>
      <c r="F101" s="15" t="s">
        <v>93</v>
      </c>
      <c r="G101" s="14" t="s">
        <v>54</v>
      </c>
      <c r="H101" s="14" t="s">
        <v>102</v>
      </c>
    </row>
    <row r="102" spans="1:18" s="7" customFormat="1" ht="12.75" hidden="1" customHeight="1" x14ac:dyDescent="0.2">
      <c r="A102" s="66" t="s">
        <v>103</v>
      </c>
      <c r="B102" s="40"/>
      <c r="C102" s="40"/>
      <c r="E102" s="14">
        <v>1</v>
      </c>
      <c r="F102" s="15" t="s">
        <v>93</v>
      </c>
      <c r="G102" s="14" t="s">
        <v>54</v>
      </c>
      <c r="H102" s="14" t="s">
        <v>24</v>
      </c>
    </row>
    <row r="103" spans="1:18" s="7" customFormat="1" ht="12.75" hidden="1" customHeight="1" x14ac:dyDescent="0.2">
      <c r="A103" s="66" t="s">
        <v>104</v>
      </c>
      <c r="B103" s="40"/>
      <c r="C103" s="40"/>
      <c r="E103" s="14">
        <v>1</v>
      </c>
      <c r="F103" s="15" t="s">
        <v>93</v>
      </c>
      <c r="G103" s="14" t="s">
        <v>54</v>
      </c>
      <c r="H103" s="14" t="s">
        <v>28</v>
      </c>
    </row>
    <row r="104" spans="1:18" s="7" customFormat="1" ht="12.75" hidden="1" customHeight="1" x14ac:dyDescent="0.2">
      <c r="A104" s="66" t="s">
        <v>105</v>
      </c>
      <c r="B104" s="40"/>
      <c r="C104" s="40"/>
      <c r="D104" s="15"/>
      <c r="E104" s="14">
        <v>1</v>
      </c>
      <c r="F104" s="15" t="s">
        <v>93</v>
      </c>
      <c r="G104" s="14" t="s">
        <v>54</v>
      </c>
      <c r="H104" s="16" t="s">
        <v>49</v>
      </c>
    </row>
    <row r="105" spans="1:18" s="7" customFormat="1" ht="12.75" hidden="1" customHeight="1" x14ac:dyDescent="0.2">
      <c r="A105" s="66" t="s">
        <v>106</v>
      </c>
      <c r="B105" s="40"/>
      <c r="C105" s="40"/>
      <c r="D105" s="15"/>
      <c r="E105" s="14">
        <v>1</v>
      </c>
      <c r="F105" s="15" t="s">
        <v>93</v>
      </c>
      <c r="G105" s="14" t="s">
        <v>67</v>
      </c>
      <c r="H105" s="14" t="s">
        <v>8</v>
      </c>
    </row>
    <row r="106" spans="1:18" s="7" customFormat="1" ht="12.75" hidden="1" customHeight="1" x14ac:dyDescent="0.2">
      <c r="A106" s="66" t="s">
        <v>107</v>
      </c>
      <c r="B106" s="40"/>
      <c r="C106" s="40"/>
      <c r="D106" s="15"/>
      <c r="E106" s="14">
        <v>1</v>
      </c>
      <c r="F106" s="15" t="s">
        <v>93</v>
      </c>
      <c r="G106" s="14" t="s">
        <v>59</v>
      </c>
      <c r="H106" s="16" t="s">
        <v>49</v>
      </c>
    </row>
    <row r="107" spans="1:18" s="7" customFormat="1" ht="12.75" hidden="1" customHeight="1" x14ac:dyDescent="0.2">
      <c r="A107" s="66" t="s">
        <v>178</v>
      </c>
      <c r="B107" s="40"/>
      <c r="C107" s="40"/>
      <c r="D107" s="15"/>
      <c r="E107" s="14">
        <v>1</v>
      </c>
      <c r="F107" s="15" t="s">
        <v>93</v>
      </c>
      <c r="G107" s="14" t="s">
        <v>29</v>
      </c>
      <c r="H107" s="14" t="s">
        <v>8</v>
      </c>
    </row>
    <row r="108" spans="1:18" s="7" customFormat="1" ht="12.75" hidden="1" customHeight="1" x14ac:dyDescent="0.2">
      <c r="A108" s="66" t="s">
        <v>179</v>
      </c>
      <c r="B108" s="40"/>
      <c r="C108" s="40"/>
      <c r="D108" s="15"/>
      <c r="E108" s="14">
        <v>1</v>
      </c>
      <c r="F108" s="15" t="s">
        <v>93</v>
      </c>
      <c r="G108" s="14" t="s">
        <v>29</v>
      </c>
      <c r="H108" s="14" t="s">
        <v>45</v>
      </c>
    </row>
    <row r="109" spans="1:18" s="27" customFormat="1" ht="18.95" customHeight="1" x14ac:dyDescent="0.2">
      <c r="A109" s="63" t="s">
        <v>108</v>
      </c>
      <c r="B109" s="26"/>
      <c r="C109" s="26"/>
      <c r="J109" s="21">
        <f>SUM(J90:J108)</f>
        <v>0</v>
      </c>
      <c r="K109" s="23"/>
      <c r="L109" s="21">
        <f>SUM(L90:L104)</f>
        <v>0</v>
      </c>
      <c r="N109" s="21">
        <f>SUM(N90:N104)</f>
        <v>150000</v>
      </c>
      <c r="P109" s="21">
        <f>SUM(P90:P104)</f>
        <v>150000</v>
      </c>
      <c r="R109" s="21">
        <f>SUM(R90:R104)</f>
        <v>0</v>
      </c>
    </row>
    <row r="110" spans="1:18" s="7" customFormat="1" ht="6" customHeight="1" x14ac:dyDescent="0.2"/>
    <row r="111" spans="1:18" s="7" customFormat="1" ht="16.5" customHeight="1" thickBot="1" x14ac:dyDescent="0.25">
      <c r="A111" s="11" t="s">
        <v>110</v>
      </c>
      <c r="B111" s="28"/>
      <c r="C111" s="28"/>
      <c r="J111" s="29">
        <f>J84+J109</f>
        <v>4744190.5599999996</v>
      </c>
      <c r="K111" s="23"/>
      <c r="L111" s="29">
        <f>L84+L109</f>
        <v>1856106.33</v>
      </c>
      <c r="N111" s="29">
        <f>N84+N109</f>
        <v>7143893.6700000009</v>
      </c>
      <c r="P111" s="29">
        <f>P84+P109</f>
        <v>9000000</v>
      </c>
      <c r="R111" s="29">
        <f>R84+R109</f>
        <v>8836000</v>
      </c>
    </row>
    <row r="112" spans="1:18" s="7" customFormat="1" ht="13.5" thickTop="1" x14ac:dyDescent="0.2">
      <c r="A112" s="31"/>
      <c r="B112" s="31"/>
      <c r="C112" s="31"/>
      <c r="D112" s="34"/>
      <c r="E112" s="31"/>
      <c r="F112" s="31"/>
      <c r="H112" s="35"/>
      <c r="I112" s="35"/>
      <c r="J112" s="35"/>
      <c r="K112" s="35"/>
      <c r="L112" s="35"/>
      <c r="M112" s="35"/>
    </row>
    <row r="113" spans="1:16" x14ac:dyDescent="0.2">
      <c r="A113" s="77" t="s">
        <v>133</v>
      </c>
      <c r="D113" s="33"/>
      <c r="E113" s="32"/>
      <c r="G113" s="31"/>
      <c r="I113" s="31"/>
      <c r="J113" s="138" t="s">
        <v>320</v>
      </c>
      <c r="K113" s="138"/>
      <c r="L113" s="138"/>
      <c r="M113" s="47"/>
      <c r="N113" s="49"/>
      <c r="O113" s="49"/>
      <c r="P113" s="48" t="s">
        <v>135</v>
      </c>
    </row>
    <row r="114" spans="1:16" x14ac:dyDescent="0.2">
      <c r="A114" s="50"/>
      <c r="D114" s="33"/>
      <c r="E114" s="51"/>
      <c r="G114" s="31"/>
      <c r="I114" s="31"/>
      <c r="J114" s="30"/>
      <c r="M114" s="30"/>
      <c r="N114" s="36"/>
      <c r="O114" s="36"/>
      <c r="P114" s="51"/>
    </row>
    <row r="115" spans="1:16" x14ac:dyDescent="0.2">
      <c r="A115" s="52"/>
      <c r="D115" s="31"/>
      <c r="E115" s="53"/>
      <c r="G115" s="31"/>
      <c r="I115" s="31"/>
      <c r="J115" s="31"/>
      <c r="M115" s="31"/>
      <c r="P115" s="53"/>
    </row>
    <row r="116" spans="1:16" x14ac:dyDescent="0.2">
      <c r="A116" s="107" t="s">
        <v>313</v>
      </c>
      <c r="D116" s="55"/>
      <c r="E116" s="56"/>
      <c r="G116" s="31"/>
      <c r="I116" s="31"/>
      <c r="J116" s="139" t="s">
        <v>319</v>
      </c>
      <c r="K116" s="139"/>
      <c r="L116" s="139"/>
      <c r="M116" s="57"/>
      <c r="N116" s="59"/>
      <c r="O116" s="59"/>
      <c r="P116" s="58" t="s">
        <v>137</v>
      </c>
    </row>
    <row r="117" spans="1:16" x14ac:dyDescent="0.2">
      <c r="A117" s="75" t="s">
        <v>253</v>
      </c>
      <c r="D117" s="31"/>
      <c r="E117" s="32"/>
      <c r="G117" s="31"/>
      <c r="I117" s="31"/>
      <c r="J117" s="138" t="s">
        <v>305</v>
      </c>
      <c r="K117" s="138"/>
      <c r="L117" s="138"/>
      <c r="M117" s="33"/>
      <c r="N117" s="35"/>
      <c r="O117" s="35"/>
      <c r="P117" s="60" t="s">
        <v>139</v>
      </c>
    </row>
  </sheetData>
  <mergeCells count="12">
    <mergeCell ref="J113:L113"/>
    <mergeCell ref="J116:L116"/>
    <mergeCell ref="J117:L117"/>
    <mergeCell ref="A13:C13"/>
    <mergeCell ref="E13:H13"/>
    <mergeCell ref="A84:C84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0.8" bottom="0.8" header="0.75" footer="0.5"/>
  <pageSetup paperSize="5" scale="90" orientation="landscape" horizontalDpi="4294967292" verticalDpi="300" r:id="rId1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51"/>
  <sheetViews>
    <sheetView view="pageBreakPreview" zoomScaleNormal="85" zoomScaleSheetLayoutView="100" workbookViewId="0">
      <pane xSplit="1" ySplit="14" topLeftCell="B33" activePane="bottomRight" state="frozen"/>
      <selection pane="topRight" activeCell="D1" sqref="D1"/>
      <selection pane="bottomLeft" activeCell="A16" sqref="A16"/>
      <selection pane="bottomRight" activeCell="A30" sqref="A30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4.886718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130" t="s">
        <v>111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19" ht="15.75" customHeight="1" x14ac:dyDescent="0.2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255</v>
      </c>
      <c r="H4" s="3"/>
      <c r="I4" s="3"/>
      <c r="R4" s="80"/>
    </row>
    <row r="5" spans="1:19" ht="15" customHeight="1" x14ac:dyDescent="0.2">
      <c r="A5" s="5" t="s">
        <v>119</v>
      </c>
      <c r="B5" s="2" t="s">
        <v>113</v>
      </c>
      <c r="C5" s="5" t="s">
        <v>232</v>
      </c>
    </row>
    <row r="6" spans="1:19" ht="15" customHeight="1" x14ac:dyDescent="0.2">
      <c r="A6" s="5" t="s">
        <v>120</v>
      </c>
      <c r="B6" s="2" t="s">
        <v>113</v>
      </c>
      <c r="C6" s="5" t="s">
        <v>256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134" t="s">
        <v>122</v>
      </c>
      <c r="M9" s="134"/>
      <c r="N9" s="134"/>
      <c r="O9" s="134"/>
      <c r="P9" s="134"/>
      <c r="Q9" s="81"/>
    </row>
    <row r="10" spans="1:19" ht="15" customHeight="1" x14ac:dyDescent="0.2">
      <c r="H10" s="8"/>
      <c r="I10" s="8"/>
      <c r="J10" s="8" t="s">
        <v>303</v>
      </c>
      <c r="K10" s="8"/>
      <c r="L10" s="62" t="s">
        <v>123</v>
      </c>
      <c r="M10" s="62"/>
      <c r="N10" s="62" t="s">
        <v>125</v>
      </c>
      <c r="O10" s="62"/>
      <c r="P10" s="136" t="s">
        <v>127</v>
      </c>
      <c r="Q10" s="45"/>
      <c r="R10" s="104" t="s">
        <v>132</v>
      </c>
    </row>
    <row r="11" spans="1:19" ht="15" customHeight="1" x14ac:dyDescent="0.2">
      <c r="A11" s="132" t="s">
        <v>186</v>
      </c>
      <c r="B11" s="132"/>
      <c r="C11" s="132"/>
      <c r="D11" s="9"/>
      <c r="E11" s="132" t="s">
        <v>112</v>
      </c>
      <c r="F11" s="132"/>
      <c r="G11" s="132"/>
      <c r="H11" s="132"/>
      <c r="I11" s="8"/>
      <c r="J11" s="99" t="s">
        <v>298</v>
      </c>
      <c r="K11" s="44"/>
      <c r="L11" s="44" t="s">
        <v>304</v>
      </c>
      <c r="M11" s="44"/>
      <c r="N11" s="44" t="s">
        <v>304</v>
      </c>
      <c r="O11" s="44"/>
      <c r="P11" s="137"/>
      <c r="Q11" s="45"/>
      <c r="R11" s="44">
        <v>2018</v>
      </c>
    </row>
    <row r="12" spans="1:19" ht="15" customHeight="1" x14ac:dyDescent="0.2">
      <c r="A12" s="97"/>
      <c r="B12" s="97"/>
      <c r="C12" s="97"/>
      <c r="D12" s="9"/>
      <c r="E12" s="97"/>
      <c r="F12" s="97"/>
      <c r="G12" s="97"/>
      <c r="H12" s="97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37"/>
      <c r="Q12" s="45"/>
      <c r="R12" s="30" t="s">
        <v>2</v>
      </c>
    </row>
    <row r="13" spans="1:19" ht="15" customHeight="1" x14ac:dyDescent="0.2">
      <c r="A13" s="133" t="s">
        <v>3</v>
      </c>
      <c r="B13" s="133"/>
      <c r="C13" s="133"/>
      <c r="D13" s="7"/>
      <c r="E13" s="135" t="s">
        <v>4</v>
      </c>
      <c r="F13" s="135"/>
      <c r="G13" s="135"/>
      <c r="H13" s="135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5.95" customHeight="1" x14ac:dyDescent="0.2">
      <c r="A15" s="68" t="s">
        <v>190</v>
      </c>
      <c r="B15" s="11"/>
      <c r="C15" s="11"/>
    </row>
    <row r="16" spans="1:19" s="7" customFormat="1" ht="12.75" customHeight="1" x14ac:dyDescent="0.2">
      <c r="A16" s="71" t="s">
        <v>91</v>
      </c>
      <c r="B16" s="25"/>
      <c r="C16" s="25"/>
    </row>
    <row r="17" spans="1:18" s="7" customFormat="1" ht="12.75" customHeight="1" x14ac:dyDescent="0.2">
      <c r="A17" s="71"/>
      <c r="B17" s="25"/>
      <c r="C17" s="25"/>
    </row>
    <row r="18" spans="1:18" s="7" customFormat="1" ht="15" customHeight="1" x14ac:dyDescent="0.2">
      <c r="A18" s="71" t="s">
        <v>257</v>
      </c>
      <c r="B18" s="25"/>
      <c r="C18" s="25"/>
    </row>
    <row r="19" spans="1:18" s="7" customFormat="1" ht="15" customHeight="1" x14ac:dyDescent="0.2">
      <c r="A19" s="71" t="s">
        <v>258</v>
      </c>
      <c r="B19" s="25"/>
      <c r="C19" s="25"/>
      <c r="E19" s="140">
        <v>3999</v>
      </c>
      <c r="F19" s="140"/>
      <c r="G19" s="140"/>
      <c r="H19" s="140"/>
    </row>
    <row r="20" spans="1:18" s="7" customFormat="1" ht="15" customHeight="1" x14ac:dyDescent="0.2">
      <c r="A20" s="66" t="s">
        <v>299</v>
      </c>
      <c r="B20" s="40"/>
      <c r="C20" s="40"/>
      <c r="E20" s="14">
        <v>1</v>
      </c>
      <c r="F20" s="15" t="s">
        <v>93</v>
      </c>
      <c r="G20" s="14" t="s">
        <v>12</v>
      </c>
      <c r="H20" s="16" t="s">
        <v>49</v>
      </c>
      <c r="J20" s="7">
        <v>6392373.1799999997</v>
      </c>
      <c r="N20" s="7">
        <f>P20-L20</f>
        <v>12964000</v>
      </c>
      <c r="P20" s="7">
        <v>12964000</v>
      </c>
      <c r="R20" s="7">
        <v>648000</v>
      </c>
    </row>
    <row r="21" spans="1:18" s="7" customFormat="1" ht="15" customHeight="1" x14ac:dyDescent="0.2">
      <c r="A21" s="123" t="s">
        <v>271</v>
      </c>
      <c r="B21" s="40"/>
      <c r="C21" s="40"/>
      <c r="E21" s="14">
        <v>1</v>
      </c>
      <c r="F21" s="15" t="s">
        <v>93</v>
      </c>
      <c r="G21" s="14" t="s">
        <v>29</v>
      </c>
      <c r="H21" s="16" t="s">
        <v>10</v>
      </c>
      <c r="J21" s="7">
        <v>2557068.1</v>
      </c>
      <c r="L21" s="101"/>
      <c r="N21" s="7">
        <f t="shared" ref="N21:N23" si="0">P21-L21</f>
        <v>3371000</v>
      </c>
      <c r="P21" s="7">
        <v>3371000</v>
      </c>
    </row>
    <row r="22" spans="1:18" s="7" customFormat="1" ht="15" customHeight="1" x14ac:dyDescent="0.2">
      <c r="A22" s="66" t="s">
        <v>267</v>
      </c>
      <c r="B22" s="40"/>
      <c r="C22" s="40"/>
      <c r="E22" s="14">
        <v>1</v>
      </c>
      <c r="F22" s="15" t="s">
        <v>93</v>
      </c>
      <c r="G22" s="14" t="s">
        <v>29</v>
      </c>
      <c r="H22" s="14" t="s">
        <v>17</v>
      </c>
      <c r="J22" s="7">
        <v>1535043.34</v>
      </c>
      <c r="N22" s="7">
        <f t="shared" si="0"/>
        <v>4074000</v>
      </c>
      <c r="P22" s="7">
        <v>4074000</v>
      </c>
      <c r="R22" s="7">
        <v>2200000</v>
      </c>
    </row>
    <row r="23" spans="1:18" s="7" customFormat="1" ht="15" customHeight="1" x14ac:dyDescent="0.2">
      <c r="A23" s="66" t="s">
        <v>268</v>
      </c>
      <c r="B23" s="42"/>
      <c r="C23" s="42"/>
      <c r="D23" s="15"/>
      <c r="E23" s="14">
        <v>1</v>
      </c>
      <c r="F23" s="15" t="s">
        <v>93</v>
      </c>
      <c r="G23" s="14" t="s">
        <v>29</v>
      </c>
      <c r="H23" s="16" t="s">
        <v>49</v>
      </c>
      <c r="J23" s="7">
        <v>96017660.739999995</v>
      </c>
      <c r="L23" s="101">
        <v>7107847.75</v>
      </c>
      <c r="N23" s="7">
        <f t="shared" si="0"/>
        <v>158676062.63</v>
      </c>
      <c r="P23" s="7">
        <v>165783910.38</v>
      </c>
    </row>
    <row r="24" spans="1:18" s="7" customFormat="1" ht="15" customHeight="1" x14ac:dyDescent="0.2">
      <c r="A24" s="66" t="s">
        <v>94</v>
      </c>
      <c r="B24" s="40"/>
      <c r="C24" s="40"/>
      <c r="E24" s="14">
        <v>1</v>
      </c>
      <c r="F24" s="15" t="s">
        <v>93</v>
      </c>
      <c r="G24" s="14" t="s">
        <v>34</v>
      </c>
      <c r="H24" s="16" t="s">
        <v>8</v>
      </c>
      <c r="N24" s="7">
        <f t="shared" ref="N24" si="1">P24-L24</f>
        <v>1464000</v>
      </c>
      <c r="P24" s="7">
        <v>1464000</v>
      </c>
    </row>
    <row r="25" spans="1:18" s="7" customFormat="1" ht="15" customHeight="1" x14ac:dyDescent="0.2">
      <c r="A25" s="66" t="s">
        <v>266</v>
      </c>
      <c r="B25" s="40"/>
      <c r="C25" s="40"/>
      <c r="E25" s="14">
        <v>1</v>
      </c>
      <c r="F25" s="15" t="s">
        <v>93</v>
      </c>
      <c r="G25" s="14" t="s">
        <v>34</v>
      </c>
      <c r="H25" s="14" t="s">
        <v>10</v>
      </c>
      <c r="J25" s="7">
        <v>38069120.369999997</v>
      </c>
      <c r="L25" s="7">
        <v>4249803.1399999997</v>
      </c>
      <c r="N25" s="7">
        <f t="shared" ref="N25:N38" si="2">P25-L25</f>
        <v>22913196.859999999</v>
      </c>
      <c r="P25" s="7">
        <v>27163000</v>
      </c>
      <c r="R25" s="7">
        <v>59038435.289999999</v>
      </c>
    </row>
    <row r="26" spans="1:18" s="7" customFormat="1" ht="15" customHeight="1" x14ac:dyDescent="0.2">
      <c r="A26" s="66" t="s">
        <v>95</v>
      </c>
      <c r="B26" s="42"/>
      <c r="C26" s="42"/>
      <c r="E26" s="14">
        <v>1</v>
      </c>
      <c r="F26" s="15" t="s">
        <v>93</v>
      </c>
      <c r="G26" s="14" t="s">
        <v>34</v>
      </c>
      <c r="H26" s="14" t="s">
        <v>49</v>
      </c>
      <c r="J26" s="7">
        <v>11181129.029999999</v>
      </c>
      <c r="N26" s="7">
        <f t="shared" si="2"/>
        <v>219948000</v>
      </c>
      <c r="P26" s="7">
        <v>219948000</v>
      </c>
      <c r="R26" s="7">
        <v>5000000</v>
      </c>
    </row>
    <row r="27" spans="1:18" s="7" customFormat="1" ht="12.75" customHeight="1" x14ac:dyDescent="0.2">
      <c r="A27" s="66"/>
      <c r="B27" s="40"/>
      <c r="C27" s="40"/>
      <c r="E27" s="14"/>
      <c r="F27" s="15"/>
      <c r="G27" s="14"/>
      <c r="H27" s="14"/>
    </row>
    <row r="28" spans="1:18" s="7" customFormat="1" ht="15" customHeight="1" x14ac:dyDescent="0.2">
      <c r="A28" s="82" t="s">
        <v>259</v>
      </c>
      <c r="B28" s="40"/>
      <c r="C28" s="40"/>
      <c r="E28" s="141" t="s">
        <v>260</v>
      </c>
      <c r="F28" s="141"/>
      <c r="G28" s="141"/>
      <c r="H28" s="141"/>
    </row>
    <row r="29" spans="1:18" s="7" customFormat="1" ht="15" customHeight="1" x14ac:dyDescent="0.2">
      <c r="A29" s="66" t="s">
        <v>299</v>
      </c>
      <c r="B29" s="40"/>
      <c r="C29" s="40"/>
      <c r="E29" s="14">
        <v>1</v>
      </c>
      <c r="F29" s="15" t="s">
        <v>93</v>
      </c>
      <c r="G29" s="14" t="s">
        <v>12</v>
      </c>
      <c r="H29" s="16" t="s">
        <v>49</v>
      </c>
      <c r="N29" s="7">
        <f>P29-L29</f>
        <v>1500000</v>
      </c>
      <c r="P29" s="7">
        <v>1500000</v>
      </c>
    </row>
    <row r="30" spans="1:18" s="7" customFormat="1" ht="15" customHeight="1" x14ac:dyDescent="0.2">
      <c r="A30" s="66" t="s">
        <v>261</v>
      </c>
      <c r="B30" s="40"/>
      <c r="C30" s="40"/>
      <c r="E30" s="14">
        <v>1</v>
      </c>
      <c r="F30" s="15" t="s">
        <v>93</v>
      </c>
      <c r="G30" s="14" t="s">
        <v>34</v>
      </c>
      <c r="H30" s="14" t="s">
        <v>15</v>
      </c>
      <c r="N30" s="7">
        <f t="shared" si="2"/>
        <v>90000000</v>
      </c>
      <c r="P30" s="7">
        <v>90000000</v>
      </c>
      <c r="R30" s="7">
        <v>10883000</v>
      </c>
    </row>
    <row r="31" spans="1:18" s="7" customFormat="1" ht="15" customHeight="1" x14ac:dyDescent="0.2">
      <c r="A31" s="66" t="s">
        <v>95</v>
      </c>
      <c r="B31" s="40"/>
      <c r="C31" s="40"/>
      <c r="E31" s="14">
        <v>1</v>
      </c>
      <c r="F31" s="15" t="s">
        <v>93</v>
      </c>
      <c r="G31" s="14" t="s">
        <v>34</v>
      </c>
      <c r="H31" s="14" t="s">
        <v>49</v>
      </c>
      <c r="N31" s="7">
        <f t="shared" si="2"/>
        <v>3000000</v>
      </c>
      <c r="P31" s="7">
        <v>3000000</v>
      </c>
    </row>
    <row r="32" spans="1:18" s="7" customFormat="1" ht="12.75" customHeight="1" x14ac:dyDescent="0.2">
      <c r="A32" s="66"/>
      <c r="B32" s="40"/>
      <c r="C32" s="40"/>
      <c r="E32" s="14"/>
      <c r="F32" s="15"/>
      <c r="G32" s="14"/>
      <c r="H32" s="14"/>
    </row>
    <row r="33" spans="1:18" s="7" customFormat="1" ht="15" customHeight="1" x14ac:dyDescent="0.2">
      <c r="A33" s="84" t="s">
        <v>262</v>
      </c>
      <c r="B33" s="84"/>
      <c r="C33" s="84"/>
      <c r="E33" s="14"/>
      <c r="F33" s="15"/>
      <c r="G33" s="14"/>
      <c r="H33" s="14"/>
    </row>
    <row r="34" spans="1:18" s="7" customFormat="1" ht="15" customHeight="1" x14ac:dyDescent="0.2">
      <c r="A34" s="82" t="s">
        <v>263</v>
      </c>
      <c r="B34" s="84"/>
      <c r="C34" s="84"/>
      <c r="E34" s="142">
        <v>6999</v>
      </c>
      <c r="F34" s="142"/>
      <c r="G34" s="142"/>
      <c r="H34" s="142"/>
    </row>
    <row r="35" spans="1:18" s="7" customFormat="1" ht="15" customHeight="1" x14ac:dyDescent="0.2">
      <c r="A35" s="66" t="s">
        <v>299</v>
      </c>
      <c r="B35" s="40"/>
      <c r="C35" s="40"/>
      <c r="E35" s="14">
        <v>1</v>
      </c>
      <c r="F35" s="15" t="s">
        <v>93</v>
      </c>
      <c r="G35" s="14" t="s">
        <v>12</v>
      </c>
      <c r="H35" s="16" t="s">
        <v>49</v>
      </c>
      <c r="N35" s="7">
        <f t="shared" si="2"/>
        <v>2265000</v>
      </c>
      <c r="P35" s="7">
        <v>2265000</v>
      </c>
      <c r="R35" s="7">
        <v>25284188.800000001</v>
      </c>
    </row>
    <row r="36" spans="1:18" s="7" customFormat="1" ht="15" customHeight="1" x14ac:dyDescent="0.2">
      <c r="A36" s="66" t="s">
        <v>267</v>
      </c>
      <c r="B36" s="40"/>
      <c r="C36" s="40"/>
      <c r="D36" s="15"/>
      <c r="E36" s="14">
        <v>1</v>
      </c>
      <c r="F36" s="15" t="s">
        <v>93</v>
      </c>
      <c r="G36" s="14" t="s">
        <v>29</v>
      </c>
      <c r="H36" s="14" t="s">
        <v>17</v>
      </c>
      <c r="J36" s="7">
        <v>4582515.9400000004</v>
      </c>
      <c r="N36" s="7">
        <f t="shared" ref="N36:N37" si="3">P36-L36</f>
        <v>3585323.98</v>
      </c>
      <c r="P36" s="7">
        <v>3585323.98</v>
      </c>
      <c r="R36" s="7">
        <v>6157500</v>
      </c>
    </row>
    <row r="37" spans="1:18" s="7" customFormat="1" ht="15" customHeight="1" x14ac:dyDescent="0.2">
      <c r="A37" s="66" t="s">
        <v>268</v>
      </c>
      <c r="B37" s="40"/>
      <c r="C37" s="40"/>
      <c r="D37" s="15"/>
      <c r="E37" s="14">
        <v>1</v>
      </c>
      <c r="F37" s="15" t="s">
        <v>93</v>
      </c>
      <c r="G37" s="14" t="s">
        <v>29</v>
      </c>
      <c r="H37" s="16" t="s">
        <v>49</v>
      </c>
      <c r="J37" s="7">
        <v>33348393.379999999</v>
      </c>
      <c r="L37" s="7">
        <v>402721.08</v>
      </c>
      <c r="N37" s="7">
        <f t="shared" si="3"/>
        <v>26436278.920000002</v>
      </c>
      <c r="P37" s="7">
        <v>26839000</v>
      </c>
      <c r="R37" s="7">
        <v>66216521.93</v>
      </c>
    </row>
    <row r="38" spans="1:18" s="7" customFormat="1" ht="15" customHeight="1" x14ac:dyDescent="0.2">
      <c r="A38" s="66" t="s">
        <v>95</v>
      </c>
      <c r="B38" s="40"/>
      <c r="C38" s="40"/>
      <c r="D38" s="15"/>
      <c r="E38" s="14">
        <v>1</v>
      </c>
      <c r="F38" s="15" t="s">
        <v>93</v>
      </c>
      <c r="G38" s="14" t="s">
        <v>34</v>
      </c>
      <c r="H38" s="14" t="s">
        <v>49</v>
      </c>
      <c r="J38" s="7">
        <v>7570039.5199999996</v>
      </c>
      <c r="N38" s="7">
        <f t="shared" si="2"/>
        <v>1219000</v>
      </c>
      <c r="P38" s="7">
        <v>1219000</v>
      </c>
    </row>
    <row r="39" spans="1:18" s="27" customFormat="1" ht="18.95" customHeight="1" x14ac:dyDescent="0.2">
      <c r="A39" s="63" t="s">
        <v>108</v>
      </c>
      <c r="B39" s="26"/>
      <c r="C39" s="26"/>
      <c r="J39" s="21">
        <f>SUM(J20:J38)</f>
        <v>201253343.59999999</v>
      </c>
      <c r="K39" s="23"/>
      <c r="L39" s="21">
        <f>SUM(L20:L38)</f>
        <v>11760371.970000001</v>
      </c>
      <c r="N39" s="21">
        <f>SUM(N20:N38)</f>
        <v>551415862.38999999</v>
      </c>
      <c r="P39" s="21">
        <f>SUM(P20:P38)</f>
        <v>563176234.36000001</v>
      </c>
      <c r="R39" s="21">
        <f>SUM(R19:R38)</f>
        <v>175427646.01999998</v>
      </c>
    </row>
    <row r="40" spans="1:18" s="7" customFormat="1" ht="9.75" customHeight="1" x14ac:dyDescent="0.2"/>
    <row r="41" spans="1:18" s="7" customFormat="1" ht="20.100000000000001" customHeight="1" thickBot="1" x14ac:dyDescent="0.25">
      <c r="A41" s="11" t="s">
        <v>110</v>
      </c>
      <c r="B41" s="28"/>
      <c r="C41" s="28"/>
      <c r="J41" s="29">
        <f>J39</f>
        <v>201253343.59999999</v>
      </c>
      <c r="K41" s="23"/>
      <c r="L41" s="29">
        <f>L39</f>
        <v>11760371.970000001</v>
      </c>
      <c r="N41" s="29">
        <f>N39</f>
        <v>551415862.38999999</v>
      </c>
      <c r="P41" s="29">
        <f>P39</f>
        <v>563176234.36000001</v>
      </c>
      <c r="R41" s="29">
        <f>R39</f>
        <v>175427646.01999998</v>
      </c>
    </row>
    <row r="42" spans="1:18" s="7" customFormat="1" ht="13.5" thickTop="1" x14ac:dyDescent="0.2">
      <c r="A42" s="31"/>
      <c r="B42" s="31"/>
      <c r="C42" s="31"/>
      <c r="D42" s="34"/>
      <c r="E42" s="31"/>
      <c r="F42" s="31"/>
      <c r="H42" s="35"/>
      <c r="I42" s="35"/>
      <c r="J42" s="35"/>
      <c r="K42" s="35"/>
      <c r="L42" s="35"/>
      <c r="M42" s="35"/>
    </row>
    <row r="43" spans="1:18" s="7" customFormat="1" x14ac:dyDescent="0.2"/>
    <row r="44" spans="1:18" s="7" customFormat="1" x14ac:dyDescent="0.2"/>
    <row r="45" spans="1:18" x14ac:dyDescent="0.2">
      <c r="B45" s="124"/>
      <c r="C45" s="121" t="s">
        <v>133</v>
      </c>
      <c r="D45" s="33"/>
      <c r="E45" s="32"/>
      <c r="G45" s="31"/>
      <c r="I45" s="31"/>
      <c r="J45" s="138" t="s">
        <v>320</v>
      </c>
      <c r="K45" s="138"/>
      <c r="L45" s="138"/>
      <c r="M45" s="47"/>
      <c r="N45" s="49"/>
      <c r="O45" s="49"/>
      <c r="P45" s="48" t="s">
        <v>135</v>
      </c>
    </row>
    <row r="46" spans="1:18" x14ac:dyDescent="0.2">
      <c r="A46" s="77"/>
      <c r="B46" s="124"/>
      <c r="C46" s="120"/>
      <c r="D46" s="33"/>
      <c r="E46" s="32"/>
      <c r="G46" s="31"/>
      <c r="I46" s="31"/>
      <c r="J46" s="116"/>
      <c r="K46" s="116"/>
      <c r="L46" s="116"/>
      <c r="M46" s="47"/>
      <c r="N46" s="49"/>
      <c r="O46" s="49"/>
      <c r="P46" s="48"/>
    </row>
    <row r="47" spans="1:18" x14ac:dyDescent="0.2">
      <c r="A47" s="50"/>
      <c r="B47" s="124"/>
      <c r="C47" s="120"/>
      <c r="D47" s="33"/>
      <c r="E47" s="51"/>
      <c r="G47" s="31"/>
      <c r="I47" s="31"/>
      <c r="J47" s="30"/>
      <c r="M47" s="30"/>
      <c r="N47" s="36"/>
      <c r="O47" s="36"/>
      <c r="P47" s="51"/>
    </row>
    <row r="48" spans="1:18" x14ac:dyDescent="0.2">
      <c r="A48" s="52"/>
      <c r="B48" s="124"/>
      <c r="C48" s="120"/>
      <c r="D48" s="31"/>
      <c r="E48" s="53"/>
      <c r="G48" s="31"/>
      <c r="I48" s="31"/>
      <c r="J48" s="31"/>
      <c r="M48" s="31"/>
      <c r="P48" s="53"/>
    </row>
    <row r="49" spans="2:16" x14ac:dyDescent="0.2">
      <c r="B49" s="124"/>
      <c r="C49" s="122" t="s">
        <v>337</v>
      </c>
      <c r="D49" s="55"/>
      <c r="E49" s="56"/>
      <c r="G49" s="31"/>
      <c r="I49" s="31"/>
      <c r="J49" s="139" t="s">
        <v>319</v>
      </c>
      <c r="K49" s="139"/>
      <c r="L49" s="139"/>
      <c r="M49" s="57"/>
      <c r="N49" s="59"/>
      <c r="O49" s="59"/>
      <c r="P49" s="58" t="s">
        <v>137</v>
      </c>
    </row>
    <row r="50" spans="2:16" x14ac:dyDescent="0.2">
      <c r="B50" s="124"/>
      <c r="C50" s="121" t="s">
        <v>338</v>
      </c>
      <c r="D50" s="31"/>
      <c r="E50" s="32"/>
      <c r="G50" s="31"/>
      <c r="I50" s="31"/>
      <c r="J50" s="138" t="s">
        <v>305</v>
      </c>
      <c r="K50" s="138"/>
      <c r="L50" s="138"/>
      <c r="M50" s="33"/>
      <c r="N50" s="35"/>
      <c r="O50" s="35"/>
      <c r="P50" s="60" t="s">
        <v>139</v>
      </c>
    </row>
    <row r="51" spans="2:16" x14ac:dyDescent="0.2">
      <c r="B51" s="124"/>
    </row>
  </sheetData>
  <mergeCells count="14">
    <mergeCell ref="J45:L45"/>
    <mergeCell ref="J49:L49"/>
    <mergeCell ref="J50:L50"/>
    <mergeCell ref="A13:C13"/>
    <mergeCell ref="E13:H13"/>
    <mergeCell ref="E19:H19"/>
    <mergeCell ref="E28:H28"/>
    <mergeCell ref="E34:H34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3" verticalDpi="300" r:id="rId1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  <rowBreaks count="1" manualBreakCount="1">
    <brk id="32" max="18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51"/>
  <sheetViews>
    <sheetView view="pageBreakPreview" zoomScaleNormal="85" zoomScaleSheetLayoutView="100" workbookViewId="0">
      <pane xSplit="1" ySplit="14" topLeftCell="B41" activePane="bottomRight" state="frozen"/>
      <selection pane="topRight" activeCell="D1" sqref="D1"/>
      <selection pane="bottomLeft" activeCell="A16" sqref="A16"/>
      <selection pane="bottomRight" activeCell="A33" sqref="A33:XFD33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4.886718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130" t="s">
        <v>111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19" ht="15.75" customHeight="1" x14ac:dyDescent="0.2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255</v>
      </c>
      <c r="H4" s="3"/>
      <c r="I4" s="3"/>
      <c r="R4" s="80"/>
    </row>
    <row r="5" spans="1:19" ht="15" customHeight="1" x14ac:dyDescent="0.2">
      <c r="A5" s="5" t="s">
        <v>119</v>
      </c>
      <c r="B5" s="2" t="s">
        <v>113</v>
      </c>
      <c r="C5" s="5" t="s">
        <v>233</v>
      </c>
    </row>
    <row r="6" spans="1:19" ht="15" customHeight="1" x14ac:dyDescent="0.2">
      <c r="A6" s="5" t="s">
        <v>120</v>
      </c>
      <c r="B6" s="2" t="s">
        <v>113</v>
      </c>
      <c r="C6" s="5" t="s">
        <v>256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134" t="s">
        <v>122</v>
      </c>
      <c r="M9" s="134"/>
      <c r="N9" s="134"/>
      <c r="O9" s="134"/>
      <c r="P9" s="134"/>
      <c r="Q9" s="81"/>
    </row>
    <row r="10" spans="1:19" ht="15" customHeight="1" x14ac:dyDescent="0.2">
      <c r="H10" s="8"/>
      <c r="I10" s="8"/>
      <c r="J10" s="8" t="s">
        <v>303</v>
      </c>
      <c r="K10" s="8"/>
      <c r="L10" s="62" t="s">
        <v>123</v>
      </c>
      <c r="M10" s="62"/>
      <c r="N10" s="62" t="s">
        <v>125</v>
      </c>
      <c r="O10" s="62"/>
      <c r="P10" s="136" t="s">
        <v>127</v>
      </c>
      <c r="Q10" s="45"/>
      <c r="R10" s="104" t="s">
        <v>132</v>
      </c>
    </row>
    <row r="11" spans="1:19" ht="15" customHeight="1" x14ac:dyDescent="0.2">
      <c r="A11" s="132" t="s">
        <v>186</v>
      </c>
      <c r="B11" s="132"/>
      <c r="C11" s="132"/>
      <c r="D11" s="9"/>
      <c r="E11" s="132" t="s">
        <v>112</v>
      </c>
      <c r="F11" s="132"/>
      <c r="G11" s="132"/>
      <c r="H11" s="132"/>
      <c r="I11" s="8"/>
      <c r="J11" s="99" t="s">
        <v>298</v>
      </c>
      <c r="K11" s="44"/>
      <c r="L11" s="44" t="s">
        <v>304</v>
      </c>
      <c r="M11" s="44"/>
      <c r="N11" s="44" t="s">
        <v>304</v>
      </c>
      <c r="O11" s="44"/>
      <c r="P11" s="137"/>
      <c r="Q11" s="45"/>
      <c r="R11" s="44">
        <v>2018</v>
      </c>
    </row>
    <row r="12" spans="1:19" ht="15" customHeight="1" x14ac:dyDescent="0.2">
      <c r="A12" s="97"/>
      <c r="B12" s="97"/>
      <c r="C12" s="97"/>
      <c r="D12" s="9"/>
      <c r="E12" s="97"/>
      <c r="F12" s="97"/>
      <c r="G12" s="97"/>
      <c r="H12" s="97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37"/>
      <c r="Q12" s="45"/>
      <c r="R12" s="30" t="s">
        <v>2</v>
      </c>
    </row>
    <row r="13" spans="1:19" ht="15" customHeight="1" x14ac:dyDescent="0.2">
      <c r="A13" s="133" t="s">
        <v>3</v>
      </c>
      <c r="B13" s="133"/>
      <c r="C13" s="133"/>
      <c r="D13" s="7"/>
      <c r="E13" s="135" t="s">
        <v>4</v>
      </c>
      <c r="F13" s="135"/>
      <c r="G13" s="135"/>
      <c r="H13" s="135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190</v>
      </c>
      <c r="B15" s="11"/>
      <c r="C15" s="11"/>
    </row>
    <row r="16" spans="1:19" s="7" customFormat="1" ht="12.75" customHeight="1" x14ac:dyDescent="0.2">
      <c r="A16" s="71" t="s">
        <v>91</v>
      </c>
      <c r="B16" s="25"/>
      <c r="C16" s="25"/>
    </row>
    <row r="17" spans="1:18" s="7" customFormat="1" ht="12.75" customHeight="1" x14ac:dyDescent="0.2">
      <c r="A17" s="71"/>
      <c r="B17" s="25"/>
      <c r="C17" s="25"/>
    </row>
    <row r="18" spans="1:18" s="7" customFormat="1" ht="12.75" customHeight="1" x14ac:dyDescent="0.2">
      <c r="A18" s="71" t="s">
        <v>269</v>
      </c>
      <c r="B18" s="25"/>
      <c r="C18" s="25"/>
      <c r="E18" s="140" t="s">
        <v>270</v>
      </c>
      <c r="F18" s="140"/>
      <c r="G18" s="140"/>
      <c r="H18" s="140"/>
    </row>
    <row r="19" spans="1:18" s="7" customFormat="1" ht="12.75" customHeight="1" x14ac:dyDescent="0.2">
      <c r="A19" s="66" t="s">
        <v>299</v>
      </c>
      <c r="B19" s="40"/>
      <c r="C19" s="40"/>
      <c r="E19" s="14">
        <v>1</v>
      </c>
      <c r="F19" s="15" t="s">
        <v>93</v>
      </c>
      <c r="G19" s="14" t="s">
        <v>12</v>
      </c>
      <c r="H19" s="16" t="s">
        <v>49</v>
      </c>
      <c r="J19" s="7">
        <v>990776.13</v>
      </c>
      <c r="N19" s="7">
        <f>P19-L19</f>
        <v>700000</v>
      </c>
      <c r="P19" s="7">
        <v>700000</v>
      </c>
    </row>
    <row r="20" spans="1:18" s="7" customFormat="1" ht="12.75" customHeight="1" x14ac:dyDescent="0.2">
      <c r="A20" s="125" t="s">
        <v>178</v>
      </c>
      <c r="B20" s="42"/>
      <c r="C20" s="42"/>
      <c r="D20" s="15"/>
      <c r="E20" s="14">
        <v>1</v>
      </c>
      <c r="F20" s="15" t="s">
        <v>93</v>
      </c>
      <c r="G20" s="14" t="s">
        <v>29</v>
      </c>
      <c r="H20" s="14" t="s">
        <v>8</v>
      </c>
      <c r="J20" s="7">
        <v>2379987.69</v>
      </c>
      <c r="R20" s="7">
        <v>138200000</v>
      </c>
    </row>
    <row r="21" spans="1:18" s="7" customFormat="1" ht="12.75" customHeight="1" x14ac:dyDescent="0.2">
      <c r="A21" s="66" t="s">
        <v>271</v>
      </c>
      <c r="B21" s="40"/>
      <c r="C21" s="40"/>
      <c r="E21" s="14">
        <v>1</v>
      </c>
      <c r="F21" s="15" t="s">
        <v>93</v>
      </c>
      <c r="G21" s="14" t="s">
        <v>29</v>
      </c>
      <c r="H21" s="14" t="s">
        <v>10</v>
      </c>
      <c r="R21" s="7">
        <v>16070000</v>
      </c>
    </row>
    <row r="22" spans="1:18" s="7" customFormat="1" ht="12.75" customHeight="1" x14ac:dyDescent="0.2">
      <c r="A22" s="66" t="s">
        <v>268</v>
      </c>
      <c r="B22" s="42"/>
      <c r="C22" s="42"/>
      <c r="D22" s="15"/>
      <c r="E22" s="14">
        <v>1</v>
      </c>
      <c r="F22" s="15" t="s">
        <v>93</v>
      </c>
      <c r="G22" s="14" t="s">
        <v>29</v>
      </c>
      <c r="H22" s="16" t="s">
        <v>49</v>
      </c>
      <c r="R22" s="7">
        <v>5000000</v>
      </c>
    </row>
    <row r="23" spans="1:18" s="7" customFormat="1" ht="12.75" customHeight="1" x14ac:dyDescent="0.2">
      <c r="A23" s="66" t="s">
        <v>94</v>
      </c>
      <c r="B23" s="40"/>
      <c r="C23" s="40"/>
      <c r="E23" s="14">
        <v>1</v>
      </c>
      <c r="F23" s="15" t="s">
        <v>93</v>
      </c>
      <c r="G23" s="14" t="s">
        <v>34</v>
      </c>
      <c r="H23" s="16" t="s">
        <v>8</v>
      </c>
      <c r="N23" s="7">
        <f t="shared" ref="N23:N27" si="0">P23-L23</f>
        <v>832000</v>
      </c>
      <c r="P23" s="7">
        <v>832000</v>
      </c>
      <c r="R23" s="7">
        <v>145061028.13</v>
      </c>
    </row>
    <row r="24" spans="1:18" s="7" customFormat="1" ht="12.75" hidden="1" customHeight="1" x14ac:dyDescent="0.2">
      <c r="A24" s="85" t="s">
        <v>272</v>
      </c>
      <c r="B24" s="40"/>
      <c r="C24" s="40"/>
      <c r="E24" s="14">
        <v>1</v>
      </c>
      <c r="F24" s="15" t="s">
        <v>93</v>
      </c>
      <c r="G24" s="14" t="s">
        <v>29</v>
      </c>
      <c r="H24" s="14" t="s">
        <v>64</v>
      </c>
      <c r="N24" s="7">
        <f t="shared" si="0"/>
        <v>0</v>
      </c>
    </row>
    <row r="25" spans="1:18" s="7" customFormat="1" ht="12.75" customHeight="1" x14ac:dyDescent="0.2">
      <c r="A25" s="66" t="s">
        <v>95</v>
      </c>
      <c r="B25" s="42"/>
      <c r="C25" s="42"/>
      <c r="E25" s="14">
        <v>1</v>
      </c>
      <c r="F25" s="15" t="s">
        <v>93</v>
      </c>
      <c r="G25" s="14" t="s">
        <v>34</v>
      </c>
      <c r="H25" s="14" t="s">
        <v>49</v>
      </c>
      <c r="J25" s="7">
        <v>5933119.4100000001</v>
      </c>
      <c r="N25" s="7">
        <f t="shared" si="0"/>
        <v>36060000</v>
      </c>
      <c r="P25" s="7">
        <v>36060000</v>
      </c>
    </row>
    <row r="26" spans="1:18" s="7" customFormat="1" ht="12.75" hidden="1" customHeight="1" x14ac:dyDescent="0.2">
      <c r="A26" s="85" t="s">
        <v>267</v>
      </c>
      <c r="B26" s="40"/>
      <c r="C26" s="40"/>
      <c r="E26" s="14">
        <v>1</v>
      </c>
      <c r="F26" s="15" t="s">
        <v>93</v>
      </c>
      <c r="G26" s="14" t="s">
        <v>29</v>
      </c>
      <c r="H26" s="14" t="s">
        <v>17</v>
      </c>
      <c r="N26" s="7">
        <f t="shared" si="0"/>
        <v>0</v>
      </c>
    </row>
    <row r="27" spans="1:18" s="7" customFormat="1" ht="12.75" hidden="1" customHeight="1" x14ac:dyDescent="0.2">
      <c r="A27" s="85" t="s">
        <v>271</v>
      </c>
      <c r="B27" s="40"/>
      <c r="C27" s="40"/>
      <c r="E27" s="14">
        <v>1</v>
      </c>
      <c r="F27" s="15" t="s">
        <v>93</v>
      </c>
      <c r="G27" s="14" t="s">
        <v>29</v>
      </c>
      <c r="H27" s="14" t="s">
        <v>10</v>
      </c>
      <c r="N27" s="7">
        <f t="shared" si="0"/>
        <v>0</v>
      </c>
    </row>
    <row r="28" spans="1:18" s="7" customFormat="1" ht="12.75" customHeight="1" x14ac:dyDescent="0.2">
      <c r="A28" s="66"/>
      <c r="B28" s="40"/>
      <c r="C28" s="40"/>
      <c r="E28" s="14"/>
      <c r="F28" s="15"/>
      <c r="G28" s="14"/>
      <c r="H28" s="14"/>
    </row>
    <row r="29" spans="1:18" s="7" customFormat="1" ht="12.75" customHeight="1" x14ac:dyDescent="0.2">
      <c r="A29" s="82" t="s">
        <v>273</v>
      </c>
      <c r="B29" s="40"/>
      <c r="C29" s="40"/>
      <c r="E29" s="141" t="s">
        <v>274</v>
      </c>
      <c r="F29" s="141"/>
      <c r="G29" s="141"/>
      <c r="H29" s="141"/>
    </row>
    <row r="30" spans="1:18" s="7" customFormat="1" ht="12.75" hidden="1" customHeight="1" x14ac:dyDescent="0.2">
      <c r="A30" s="66" t="s">
        <v>265</v>
      </c>
      <c r="B30" s="40"/>
      <c r="C30" s="40"/>
      <c r="E30" s="14">
        <v>1</v>
      </c>
      <c r="F30" s="15" t="s">
        <v>93</v>
      </c>
      <c r="G30" s="14" t="s">
        <v>34</v>
      </c>
      <c r="H30" s="14" t="s">
        <v>15</v>
      </c>
      <c r="N30" s="7">
        <f t="shared" ref="N30:N33" si="1">P30-L30</f>
        <v>0</v>
      </c>
    </row>
    <row r="31" spans="1:18" s="7" customFormat="1" ht="12.75" customHeight="1" x14ac:dyDescent="0.2">
      <c r="A31" s="85" t="s">
        <v>178</v>
      </c>
      <c r="B31" s="40"/>
      <c r="C31" s="40"/>
      <c r="E31" s="14">
        <v>1</v>
      </c>
      <c r="F31" s="15" t="s">
        <v>93</v>
      </c>
      <c r="G31" s="14" t="s">
        <v>29</v>
      </c>
      <c r="H31" s="14" t="s">
        <v>8</v>
      </c>
      <c r="J31" s="7">
        <v>35706504.359999999</v>
      </c>
      <c r="R31" s="7">
        <v>33279847.5</v>
      </c>
    </row>
    <row r="32" spans="1:18" s="7" customFormat="1" ht="12.75" hidden="1" customHeight="1" x14ac:dyDescent="0.2">
      <c r="A32" s="66" t="s">
        <v>264</v>
      </c>
      <c r="B32" s="40"/>
      <c r="C32" s="40"/>
      <c r="E32" s="14">
        <v>1</v>
      </c>
      <c r="F32" s="15" t="s">
        <v>93</v>
      </c>
      <c r="G32" s="14" t="s">
        <v>29</v>
      </c>
      <c r="H32" s="14" t="s">
        <v>45</v>
      </c>
    </row>
    <row r="33" spans="1:18" s="7" customFormat="1" ht="12.75" customHeight="1" x14ac:dyDescent="0.2">
      <c r="A33" s="66" t="s">
        <v>268</v>
      </c>
      <c r="B33" s="40"/>
      <c r="C33" s="40"/>
      <c r="E33" s="14">
        <v>1</v>
      </c>
      <c r="F33" s="15" t="s">
        <v>93</v>
      </c>
      <c r="G33" s="14" t="s">
        <v>29</v>
      </c>
      <c r="H33" s="16" t="s">
        <v>49</v>
      </c>
      <c r="J33" s="7">
        <v>2456619.62</v>
      </c>
      <c r="N33" s="7">
        <f t="shared" si="1"/>
        <v>540000</v>
      </c>
      <c r="P33" s="7">
        <v>540000</v>
      </c>
    </row>
    <row r="34" spans="1:18" s="7" customFormat="1" ht="12.75" customHeight="1" x14ac:dyDescent="0.2">
      <c r="A34" s="66" t="s">
        <v>94</v>
      </c>
      <c r="B34" s="40"/>
      <c r="C34" s="40"/>
      <c r="E34" s="14">
        <v>1</v>
      </c>
      <c r="F34" s="15" t="s">
        <v>93</v>
      </c>
      <c r="G34" s="14" t="s">
        <v>34</v>
      </c>
      <c r="H34" s="16" t="s">
        <v>8</v>
      </c>
      <c r="N34" s="7">
        <f t="shared" ref="N34" si="2">P34-L34</f>
        <v>6900000</v>
      </c>
      <c r="P34" s="7">
        <v>6900000</v>
      </c>
      <c r="R34" s="7">
        <v>15000000</v>
      </c>
    </row>
    <row r="35" spans="1:18" s="7" customFormat="1" ht="12.75" customHeight="1" x14ac:dyDescent="0.2">
      <c r="A35" s="66" t="s">
        <v>95</v>
      </c>
      <c r="B35" s="40"/>
      <c r="C35" s="40"/>
      <c r="E35" s="14">
        <v>1</v>
      </c>
      <c r="F35" s="15" t="s">
        <v>93</v>
      </c>
      <c r="G35" s="14" t="s">
        <v>34</v>
      </c>
      <c r="H35" s="14" t="s">
        <v>49</v>
      </c>
      <c r="R35" s="7">
        <v>5000000</v>
      </c>
    </row>
    <row r="36" spans="1:18" s="7" customFormat="1" ht="12.75" hidden="1" customHeight="1" x14ac:dyDescent="0.2">
      <c r="A36" s="66"/>
      <c r="B36" s="40"/>
      <c r="C36" s="40"/>
      <c r="E36" s="14"/>
      <c r="F36" s="15"/>
      <c r="G36" s="14"/>
      <c r="H36" s="14"/>
    </row>
    <row r="37" spans="1:18" s="7" customFormat="1" ht="12.75" hidden="1" customHeight="1" x14ac:dyDescent="0.2">
      <c r="A37" s="84" t="s">
        <v>275</v>
      </c>
      <c r="B37" s="84"/>
      <c r="C37" s="84"/>
      <c r="E37" s="14"/>
      <c r="F37" s="15"/>
      <c r="G37" s="14"/>
      <c r="H37" s="14"/>
    </row>
    <row r="38" spans="1:18" s="7" customFormat="1" ht="12.75" hidden="1" customHeight="1" x14ac:dyDescent="0.2">
      <c r="A38" s="82" t="s">
        <v>276</v>
      </c>
      <c r="B38" s="84"/>
      <c r="C38" s="84"/>
      <c r="E38" s="142">
        <v>8852</v>
      </c>
      <c r="F38" s="142"/>
      <c r="G38" s="142"/>
      <c r="H38" s="142"/>
    </row>
    <row r="39" spans="1:18" s="7" customFormat="1" ht="12.75" hidden="1" customHeight="1" x14ac:dyDescent="0.2">
      <c r="A39" s="66" t="s">
        <v>264</v>
      </c>
      <c r="B39" s="40"/>
      <c r="C39" s="40"/>
      <c r="D39" s="15"/>
      <c r="E39" s="14">
        <v>1</v>
      </c>
      <c r="F39" s="15" t="s">
        <v>93</v>
      </c>
      <c r="G39" s="14" t="s">
        <v>29</v>
      </c>
      <c r="H39" s="14" t="s">
        <v>45</v>
      </c>
      <c r="N39" s="7">
        <f t="shared" ref="N39:N40" si="3">P39-L39</f>
        <v>0</v>
      </c>
    </row>
    <row r="40" spans="1:18" s="7" customFormat="1" ht="12.75" hidden="1" customHeight="1" x14ac:dyDescent="0.2">
      <c r="A40" s="66" t="s">
        <v>268</v>
      </c>
      <c r="B40" s="40"/>
      <c r="C40" s="40"/>
      <c r="D40" s="15"/>
      <c r="E40" s="14">
        <v>1</v>
      </c>
      <c r="F40" s="15" t="s">
        <v>93</v>
      </c>
      <c r="G40" s="14" t="s">
        <v>29</v>
      </c>
      <c r="H40" s="16" t="s">
        <v>49</v>
      </c>
      <c r="N40" s="7">
        <f t="shared" si="3"/>
        <v>0</v>
      </c>
    </row>
    <row r="41" spans="1:18" s="27" customFormat="1" ht="18.95" customHeight="1" x14ac:dyDescent="0.2">
      <c r="A41" s="63" t="s">
        <v>108</v>
      </c>
      <c r="B41" s="26"/>
      <c r="C41" s="26"/>
      <c r="J41" s="21">
        <f>SUM(J19:J40)</f>
        <v>47467007.210000001</v>
      </c>
      <c r="K41" s="23"/>
      <c r="L41" s="21">
        <f>SUM(L19:L38)</f>
        <v>0</v>
      </c>
      <c r="N41" s="21">
        <f>SUM(N19:N40)</f>
        <v>45032000</v>
      </c>
      <c r="P41" s="21">
        <f>SUM(P19:P40)</f>
        <v>45032000</v>
      </c>
      <c r="R41" s="21">
        <f>SUM(R19:R38)</f>
        <v>357610875.63</v>
      </c>
    </row>
    <row r="42" spans="1:18" s="7" customFormat="1" ht="6.75" customHeight="1" x14ac:dyDescent="0.2"/>
    <row r="43" spans="1:18" s="7" customFormat="1" ht="20.100000000000001" customHeight="1" thickBot="1" x14ac:dyDescent="0.25">
      <c r="A43" s="11" t="s">
        <v>110</v>
      </c>
      <c r="B43" s="28"/>
      <c r="C43" s="28"/>
      <c r="J43" s="29">
        <f>J41</f>
        <v>47467007.210000001</v>
      </c>
      <c r="K43" s="23"/>
      <c r="L43" s="29">
        <f>L41</f>
        <v>0</v>
      </c>
      <c r="N43" s="29">
        <f>N41</f>
        <v>45032000</v>
      </c>
      <c r="P43" s="29">
        <f>P41</f>
        <v>45032000</v>
      </c>
      <c r="R43" s="29">
        <f>R41</f>
        <v>357610875.63</v>
      </c>
    </row>
    <row r="44" spans="1:18" s="7" customFormat="1" ht="13.5" thickTop="1" x14ac:dyDescent="0.2">
      <c r="A44" s="31"/>
      <c r="B44" s="31"/>
      <c r="C44" s="31"/>
      <c r="D44" s="34"/>
      <c r="E44" s="31"/>
      <c r="F44" s="31"/>
      <c r="H44" s="35"/>
      <c r="I44" s="35"/>
      <c r="J44" s="35"/>
      <c r="K44" s="35"/>
      <c r="L44" s="35"/>
      <c r="M44" s="35"/>
    </row>
    <row r="45" spans="1:18" s="7" customFormat="1" x14ac:dyDescent="0.2"/>
    <row r="46" spans="1:18" x14ac:dyDescent="0.2">
      <c r="C46" s="121" t="s">
        <v>133</v>
      </c>
      <c r="D46" s="32"/>
      <c r="E46" s="32"/>
      <c r="G46" s="31"/>
      <c r="I46" s="31"/>
      <c r="J46" s="138" t="s">
        <v>320</v>
      </c>
      <c r="K46" s="138"/>
      <c r="L46" s="138"/>
      <c r="M46" s="47"/>
      <c r="N46" s="49"/>
      <c r="O46" s="49"/>
      <c r="P46" s="48" t="s">
        <v>135</v>
      </c>
    </row>
    <row r="47" spans="1:18" x14ac:dyDescent="0.2">
      <c r="A47" s="50"/>
      <c r="D47" s="33"/>
      <c r="E47" s="51"/>
      <c r="G47" s="31"/>
      <c r="I47" s="31"/>
      <c r="J47" s="30"/>
      <c r="M47" s="30"/>
      <c r="N47" s="36"/>
      <c r="O47" s="36"/>
      <c r="P47" s="51"/>
    </row>
    <row r="48" spans="1:18" x14ac:dyDescent="0.2">
      <c r="A48" s="50"/>
      <c r="D48" s="33"/>
      <c r="E48" s="51"/>
      <c r="G48" s="31"/>
      <c r="I48" s="31"/>
      <c r="J48" s="116"/>
      <c r="M48" s="116"/>
      <c r="N48" s="36"/>
      <c r="O48" s="36"/>
      <c r="P48" s="51"/>
    </row>
    <row r="49" spans="1:16" x14ac:dyDescent="0.2">
      <c r="A49" s="52"/>
      <c r="D49" s="31"/>
      <c r="E49" s="53"/>
      <c r="G49" s="31"/>
      <c r="I49" s="31"/>
      <c r="J49" s="31"/>
      <c r="M49" s="31"/>
      <c r="P49" s="53"/>
    </row>
    <row r="50" spans="1:16" x14ac:dyDescent="0.2">
      <c r="B50" s="56"/>
      <c r="C50" s="122" t="s">
        <v>337</v>
      </c>
      <c r="D50" s="56"/>
      <c r="E50" s="56"/>
      <c r="G50" s="31"/>
      <c r="I50" s="31"/>
      <c r="J50" s="139" t="s">
        <v>319</v>
      </c>
      <c r="K50" s="139"/>
      <c r="L50" s="139"/>
      <c r="M50" s="57"/>
      <c r="N50" s="59"/>
      <c r="O50" s="59"/>
      <c r="P50" s="58" t="s">
        <v>137</v>
      </c>
    </row>
    <row r="51" spans="1:16" x14ac:dyDescent="0.2">
      <c r="B51" s="32"/>
      <c r="C51" s="121" t="s">
        <v>338</v>
      </c>
      <c r="D51" s="32"/>
      <c r="E51" s="32"/>
      <c r="G51" s="31"/>
      <c r="I51" s="31"/>
      <c r="J51" s="138" t="s">
        <v>305</v>
      </c>
      <c r="K51" s="138"/>
      <c r="L51" s="138"/>
      <c r="M51" s="33"/>
      <c r="N51" s="35"/>
      <c r="O51" s="35"/>
      <c r="P51" s="60" t="s">
        <v>139</v>
      </c>
    </row>
  </sheetData>
  <mergeCells count="14">
    <mergeCell ref="J46:L46"/>
    <mergeCell ref="J50:L50"/>
    <mergeCell ref="J51:L51"/>
    <mergeCell ref="A13:C13"/>
    <mergeCell ref="E13:H13"/>
    <mergeCell ref="E18:H18"/>
    <mergeCell ref="E29:H29"/>
    <mergeCell ref="E38:H38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0.94" bottom="0.71" header="0.76" footer="0.65"/>
  <pageSetup paperSize="5" scale="90" orientation="landscape" horizontalDpi="4294967293" verticalDpi="300" r:id="rId1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40"/>
  <sheetViews>
    <sheetView view="pageBreakPreview" zoomScaleNormal="85" zoomScaleSheetLayoutView="100" workbookViewId="0">
      <pane xSplit="1" ySplit="14" topLeftCell="B27" activePane="bottomRight" state="frozen"/>
      <selection pane="topRight" activeCell="D1" sqref="D1"/>
      <selection pane="bottomLeft" activeCell="A16" sqref="A16"/>
      <selection pane="bottomRight" activeCell="A27" sqref="A27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4.886718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130" t="s">
        <v>111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19" ht="15.75" customHeight="1" x14ac:dyDescent="0.2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255</v>
      </c>
      <c r="H4" s="3"/>
      <c r="I4" s="3"/>
      <c r="R4" s="80"/>
    </row>
    <row r="5" spans="1:19" ht="15" customHeight="1" x14ac:dyDescent="0.2">
      <c r="A5" s="5" t="s">
        <v>119</v>
      </c>
      <c r="B5" s="2" t="s">
        <v>113</v>
      </c>
      <c r="C5" s="5" t="s">
        <v>232</v>
      </c>
    </row>
    <row r="6" spans="1:19" ht="15" customHeight="1" x14ac:dyDescent="0.2">
      <c r="A6" s="5" t="s">
        <v>120</v>
      </c>
      <c r="B6" s="2" t="s">
        <v>113</v>
      </c>
      <c r="C6" s="5" t="s">
        <v>281</v>
      </c>
    </row>
    <row r="7" spans="1:19" ht="15" customHeight="1" x14ac:dyDescent="0.2">
      <c r="A7" s="6" t="s">
        <v>121</v>
      </c>
      <c r="B7" s="2" t="s">
        <v>113</v>
      </c>
      <c r="C7" s="6" t="s">
        <v>282</v>
      </c>
    </row>
    <row r="8" spans="1:19" ht="15" customHeight="1" x14ac:dyDescent="0.2">
      <c r="A8" s="6"/>
      <c r="B8" s="2"/>
      <c r="C8" s="6"/>
    </row>
    <row r="9" spans="1:19" ht="15" customHeight="1" x14ac:dyDescent="0.2">
      <c r="L9" s="134" t="s">
        <v>122</v>
      </c>
      <c r="M9" s="134"/>
      <c r="N9" s="134"/>
      <c r="O9" s="134"/>
      <c r="P9" s="134"/>
      <c r="Q9" s="81"/>
    </row>
    <row r="10" spans="1:19" ht="15" customHeight="1" x14ac:dyDescent="0.2">
      <c r="H10" s="8"/>
      <c r="I10" s="8"/>
      <c r="J10" s="8" t="s">
        <v>303</v>
      </c>
      <c r="K10" s="8"/>
      <c r="L10" s="62" t="s">
        <v>123</v>
      </c>
      <c r="M10" s="62"/>
      <c r="N10" s="62" t="s">
        <v>125</v>
      </c>
      <c r="O10" s="62"/>
      <c r="P10" s="136" t="s">
        <v>127</v>
      </c>
      <c r="Q10" s="45"/>
      <c r="R10" s="104" t="s">
        <v>132</v>
      </c>
    </row>
    <row r="11" spans="1:19" ht="15" customHeight="1" x14ac:dyDescent="0.2">
      <c r="A11" s="132" t="s">
        <v>186</v>
      </c>
      <c r="B11" s="132"/>
      <c r="C11" s="132"/>
      <c r="D11" s="9"/>
      <c r="E11" s="132" t="s">
        <v>112</v>
      </c>
      <c r="F11" s="132"/>
      <c r="G11" s="132"/>
      <c r="H11" s="132"/>
      <c r="I11" s="8"/>
      <c r="J11" s="99" t="s">
        <v>298</v>
      </c>
      <c r="K11" s="44"/>
      <c r="L11" s="44" t="s">
        <v>304</v>
      </c>
      <c r="M11" s="44"/>
      <c r="N11" s="44" t="s">
        <v>304</v>
      </c>
      <c r="O11" s="44"/>
      <c r="P11" s="137"/>
      <c r="Q11" s="45"/>
      <c r="R11" s="44">
        <v>2018</v>
      </c>
    </row>
    <row r="12" spans="1:19" ht="15" customHeight="1" x14ac:dyDescent="0.2">
      <c r="A12" s="97"/>
      <c r="B12" s="97"/>
      <c r="C12" s="97"/>
      <c r="D12" s="9"/>
      <c r="E12" s="97"/>
      <c r="F12" s="97"/>
      <c r="G12" s="97"/>
      <c r="H12" s="97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37"/>
      <c r="Q12" s="45"/>
      <c r="R12" s="30" t="s">
        <v>2</v>
      </c>
    </row>
    <row r="13" spans="1:19" ht="15" customHeight="1" x14ac:dyDescent="0.2">
      <c r="A13" s="133" t="s">
        <v>3</v>
      </c>
      <c r="B13" s="133"/>
      <c r="C13" s="133"/>
      <c r="D13" s="7"/>
      <c r="E13" s="135" t="s">
        <v>4</v>
      </c>
      <c r="F13" s="135"/>
      <c r="G13" s="135"/>
      <c r="H13" s="135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190</v>
      </c>
      <c r="B15" s="11"/>
      <c r="C15" s="11"/>
    </row>
    <row r="16" spans="1:19" s="7" customFormat="1" ht="12.75" customHeight="1" x14ac:dyDescent="0.2">
      <c r="A16" s="71" t="s">
        <v>91</v>
      </c>
      <c r="B16" s="25"/>
      <c r="C16" s="25"/>
    </row>
    <row r="17" spans="1:18" s="7" customFormat="1" ht="12.75" customHeight="1" x14ac:dyDescent="0.2">
      <c r="A17" s="71"/>
      <c r="B17" s="25"/>
      <c r="C17" s="25"/>
    </row>
    <row r="18" spans="1:18" s="7" customFormat="1" ht="12.75" customHeight="1" x14ac:dyDescent="0.2">
      <c r="A18" s="71" t="s">
        <v>277</v>
      </c>
      <c r="B18" s="25"/>
      <c r="C18" s="25"/>
    </row>
    <row r="19" spans="1:18" s="7" customFormat="1" ht="12.75" customHeight="1" x14ac:dyDescent="0.2">
      <c r="A19" s="71" t="s">
        <v>278</v>
      </c>
      <c r="B19" s="25"/>
      <c r="C19" s="25"/>
    </row>
    <row r="20" spans="1:18" s="7" customFormat="1" ht="12.75" customHeight="1" x14ac:dyDescent="0.2">
      <c r="A20" s="86" t="s">
        <v>283</v>
      </c>
      <c r="B20" s="25"/>
      <c r="C20" s="25"/>
      <c r="E20" s="140" t="s">
        <v>279</v>
      </c>
      <c r="F20" s="140"/>
      <c r="G20" s="140"/>
      <c r="H20" s="140"/>
    </row>
    <row r="21" spans="1:18" s="7" customFormat="1" ht="12.75" customHeight="1" x14ac:dyDescent="0.2">
      <c r="A21" s="66" t="s">
        <v>261</v>
      </c>
      <c r="B21" s="40"/>
      <c r="C21" s="40"/>
      <c r="E21" s="14">
        <v>1</v>
      </c>
      <c r="F21" s="15" t="s">
        <v>93</v>
      </c>
      <c r="G21" s="14" t="s">
        <v>34</v>
      </c>
      <c r="H21" s="14" t="s">
        <v>15</v>
      </c>
      <c r="J21" s="7">
        <v>3374354.24</v>
      </c>
      <c r="N21" s="7">
        <f>P21-L21</f>
        <v>82850000</v>
      </c>
      <c r="P21" s="7">
        <v>82850000</v>
      </c>
    </row>
    <row r="22" spans="1:18" s="7" customFormat="1" ht="12.75" customHeight="1" x14ac:dyDescent="0.2">
      <c r="A22" s="66" t="s">
        <v>177</v>
      </c>
      <c r="B22" s="40"/>
      <c r="C22" s="40"/>
      <c r="E22" s="14">
        <v>1</v>
      </c>
      <c r="F22" s="95" t="s">
        <v>93</v>
      </c>
      <c r="G22" s="100" t="s">
        <v>54</v>
      </c>
      <c r="H22" s="16" t="s">
        <v>146</v>
      </c>
      <c r="N22" s="7">
        <f>P22-L22</f>
        <v>10000000</v>
      </c>
      <c r="P22" s="7">
        <v>10000000</v>
      </c>
      <c r="R22" s="7">
        <v>10000000</v>
      </c>
    </row>
    <row r="23" spans="1:18" s="7" customFormat="1" ht="12.75" customHeight="1" x14ac:dyDescent="0.2">
      <c r="A23" s="66"/>
      <c r="B23" s="40"/>
      <c r="C23" s="40"/>
      <c r="E23" s="14"/>
      <c r="F23" s="15"/>
      <c r="G23" s="14"/>
      <c r="H23" s="14"/>
    </row>
    <row r="24" spans="1:18" s="7" customFormat="1" ht="12.75" customHeight="1" x14ac:dyDescent="0.2">
      <c r="A24" s="87" t="s">
        <v>284</v>
      </c>
      <c r="B24" s="40"/>
      <c r="C24" s="40"/>
      <c r="E24" s="141" t="s">
        <v>296</v>
      </c>
      <c r="F24" s="141"/>
      <c r="G24" s="141"/>
      <c r="H24" s="141"/>
    </row>
    <row r="25" spans="1:18" s="7" customFormat="1" ht="12.75" customHeight="1" x14ac:dyDescent="0.2">
      <c r="A25" s="82" t="s">
        <v>280</v>
      </c>
      <c r="B25" s="40"/>
      <c r="C25" s="40"/>
      <c r="E25" s="88"/>
      <c r="F25" s="88"/>
      <c r="G25" s="88"/>
      <c r="H25" s="88"/>
    </row>
    <row r="26" spans="1:18" s="7" customFormat="1" ht="12.75" customHeight="1" x14ac:dyDescent="0.2">
      <c r="A26" s="66" t="s">
        <v>267</v>
      </c>
      <c r="B26" s="40"/>
      <c r="C26" s="40"/>
      <c r="E26" s="14">
        <v>1</v>
      </c>
      <c r="F26" s="15" t="s">
        <v>93</v>
      </c>
      <c r="G26" s="14" t="s">
        <v>29</v>
      </c>
      <c r="H26" s="14" t="s">
        <v>17</v>
      </c>
      <c r="J26" s="7">
        <v>2381720.23</v>
      </c>
    </row>
    <row r="27" spans="1:18" s="7" customFormat="1" ht="12.75" customHeight="1" x14ac:dyDescent="0.2">
      <c r="A27" s="66" t="s">
        <v>268</v>
      </c>
      <c r="B27" s="40"/>
      <c r="C27" s="40"/>
      <c r="E27" s="14">
        <v>1</v>
      </c>
      <c r="F27" s="15" t="s">
        <v>93</v>
      </c>
      <c r="G27" s="14" t="s">
        <v>29</v>
      </c>
      <c r="H27" s="16" t="s">
        <v>49</v>
      </c>
      <c r="R27" s="7">
        <v>14362647.59</v>
      </c>
    </row>
    <row r="28" spans="1:18" s="7" customFormat="1" ht="12.75" customHeight="1" x14ac:dyDescent="0.2">
      <c r="A28" s="66"/>
      <c r="B28" s="40"/>
      <c r="C28" s="40"/>
      <c r="E28" s="14"/>
      <c r="F28" s="15"/>
      <c r="G28" s="14"/>
      <c r="H28" s="14"/>
    </row>
    <row r="29" spans="1:18" s="27" customFormat="1" ht="18.95" customHeight="1" x14ac:dyDescent="0.2">
      <c r="A29" s="63" t="s">
        <v>108</v>
      </c>
      <c r="B29" s="26"/>
      <c r="C29" s="26"/>
      <c r="J29" s="21">
        <f>SUM(J21:J28)</f>
        <v>5756074.4700000007</v>
      </c>
      <c r="K29" s="23"/>
      <c r="L29" s="21">
        <f>SUM(L21:L28)</f>
        <v>0</v>
      </c>
      <c r="N29" s="21">
        <f>SUM(N21:N28)</f>
        <v>92850000</v>
      </c>
      <c r="P29" s="21">
        <f>SUM(P21:P28)</f>
        <v>92850000</v>
      </c>
      <c r="R29" s="21">
        <f>SUM(R21:R28)</f>
        <v>24362647.59</v>
      </c>
    </row>
    <row r="30" spans="1:18" s="7" customFormat="1" ht="6" customHeight="1" x14ac:dyDescent="0.2"/>
    <row r="31" spans="1:18" s="7" customFormat="1" ht="20.100000000000001" customHeight="1" thickBot="1" x14ac:dyDescent="0.25">
      <c r="A31" s="11" t="s">
        <v>110</v>
      </c>
      <c r="B31" s="28"/>
      <c r="C31" s="28"/>
      <c r="J31" s="29">
        <f>J29</f>
        <v>5756074.4700000007</v>
      </c>
      <c r="K31" s="23"/>
      <c r="L31" s="29">
        <f>L29</f>
        <v>0</v>
      </c>
      <c r="N31" s="29">
        <f>N29</f>
        <v>92850000</v>
      </c>
      <c r="P31" s="29">
        <f>P29</f>
        <v>92850000</v>
      </c>
      <c r="R31" s="29">
        <f>R29</f>
        <v>24362647.59</v>
      </c>
    </row>
    <row r="32" spans="1:18" s="7" customFormat="1" ht="13.5" thickTop="1" x14ac:dyDescent="0.2">
      <c r="A32" s="31"/>
      <c r="B32" s="31"/>
      <c r="C32" s="31"/>
      <c r="D32" s="34"/>
      <c r="E32" s="31"/>
      <c r="F32" s="31"/>
      <c r="H32" s="35"/>
      <c r="I32" s="35"/>
      <c r="J32" s="35"/>
      <c r="K32" s="35"/>
      <c r="L32" s="35"/>
      <c r="M32" s="35"/>
    </row>
    <row r="33" spans="1:16" s="7" customFormat="1" x14ac:dyDescent="0.2"/>
    <row r="34" spans="1:16" s="7" customFormat="1" x14ac:dyDescent="0.2"/>
    <row r="35" spans="1:16" x14ac:dyDescent="0.2">
      <c r="A35" s="77"/>
      <c r="C35" s="121" t="s">
        <v>133</v>
      </c>
      <c r="D35" s="33"/>
      <c r="E35" s="32"/>
      <c r="G35" s="31"/>
      <c r="I35" s="31"/>
      <c r="J35" s="138" t="s">
        <v>320</v>
      </c>
      <c r="K35" s="138"/>
      <c r="L35" s="138"/>
      <c r="M35" s="47"/>
      <c r="N35" s="49"/>
      <c r="O35" s="49"/>
      <c r="P35" s="48" t="s">
        <v>135</v>
      </c>
    </row>
    <row r="36" spans="1:16" x14ac:dyDescent="0.2">
      <c r="A36" s="50"/>
      <c r="C36" s="120"/>
      <c r="D36" s="33"/>
      <c r="E36" s="51"/>
      <c r="G36" s="31"/>
      <c r="I36" s="31"/>
      <c r="J36" s="30"/>
      <c r="M36" s="30"/>
      <c r="N36" s="36"/>
      <c r="O36" s="36"/>
      <c r="P36" s="51"/>
    </row>
    <row r="37" spans="1:16" x14ac:dyDescent="0.2">
      <c r="A37" s="50"/>
      <c r="C37" s="120"/>
      <c r="D37" s="33"/>
      <c r="E37" s="51"/>
      <c r="G37" s="31"/>
      <c r="I37" s="31"/>
      <c r="J37" s="116"/>
      <c r="M37" s="116"/>
      <c r="N37" s="36"/>
      <c r="O37" s="36"/>
      <c r="P37" s="51"/>
    </row>
    <row r="38" spans="1:16" x14ac:dyDescent="0.2">
      <c r="A38" s="52"/>
      <c r="C38" s="120"/>
      <c r="D38" s="31"/>
      <c r="E38" s="53"/>
      <c r="G38" s="31"/>
      <c r="I38" s="31"/>
      <c r="J38" s="31"/>
      <c r="M38" s="31"/>
      <c r="P38" s="53"/>
    </row>
    <row r="39" spans="1:16" x14ac:dyDescent="0.2">
      <c r="A39" s="78"/>
      <c r="C39" s="122" t="s">
        <v>337</v>
      </c>
      <c r="D39" s="55"/>
      <c r="E39" s="56"/>
      <c r="G39" s="31"/>
      <c r="I39" s="31"/>
      <c r="J39" s="139" t="s">
        <v>319</v>
      </c>
      <c r="K39" s="139"/>
      <c r="L39" s="139"/>
      <c r="M39" s="57"/>
      <c r="N39" s="59"/>
      <c r="O39" s="59"/>
      <c r="P39" s="58" t="s">
        <v>137</v>
      </c>
    </row>
    <row r="40" spans="1:16" x14ac:dyDescent="0.2">
      <c r="A40" s="75"/>
      <c r="C40" s="121" t="s">
        <v>338</v>
      </c>
      <c r="D40" s="31"/>
      <c r="E40" s="32"/>
      <c r="G40" s="31"/>
      <c r="I40" s="31"/>
      <c r="J40" s="138" t="s">
        <v>305</v>
      </c>
      <c r="K40" s="138"/>
      <c r="L40" s="138"/>
      <c r="M40" s="33"/>
      <c r="N40" s="35"/>
      <c r="O40" s="35"/>
      <c r="P40" s="60" t="s">
        <v>139</v>
      </c>
    </row>
  </sheetData>
  <mergeCells count="13">
    <mergeCell ref="J35:L35"/>
    <mergeCell ref="J39:L39"/>
    <mergeCell ref="J40:L40"/>
    <mergeCell ref="A13:C13"/>
    <mergeCell ref="E13:H13"/>
    <mergeCell ref="E20:H20"/>
    <mergeCell ref="E24:H24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3" verticalDpi="300" r:id="rId1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7"/>
  <sheetViews>
    <sheetView view="pageBreakPreview" zoomScaleNormal="85" zoomScaleSheetLayoutView="100" workbookViewId="0">
      <pane xSplit="1" ySplit="14" topLeftCell="B15" activePane="bottomRight" state="frozen"/>
      <selection pane="topRight" activeCell="D1" sqref="D1"/>
      <selection pane="bottomLeft" activeCell="A16" sqref="A16"/>
      <selection pane="bottomRight" activeCell="L5" sqref="L5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4.886718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130" t="s">
        <v>111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19" ht="15.75" customHeight="1" x14ac:dyDescent="0.2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255</v>
      </c>
      <c r="H4" s="3"/>
      <c r="I4" s="3"/>
      <c r="R4" s="80">
        <v>8918</v>
      </c>
    </row>
    <row r="5" spans="1:19" ht="15" customHeight="1" x14ac:dyDescent="0.2">
      <c r="A5" s="5" t="s">
        <v>119</v>
      </c>
      <c r="B5" s="2" t="s">
        <v>113</v>
      </c>
      <c r="C5" s="5" t="s">
        <v>233</v>
      </c>
    </row>
    <row r="6" spans="1:19" ht="15" customHeight="1" x14ac:dyDescent="0.2">
      <c r="A6" s="5" t="s">
        <v>120</v>
      </c>
      <c r="B6" s="2" t="s">
        <v>113</v>
      </c>
      <c r="C6" s="5" t="s">
        <v>281</v>
      </c>
    </row>
    <row r="7" spans="1:19" ht="15" customHeight="1" x14ac:dyDescent="0.2">
      <c r="A7" s="6" t="s">
        <v>121</v>
      </c>
      <c r="B7" s="2" t="s">
        <v>113</v>
      </c>
      <c r="C7" s="6" t="s">
        <v>282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134" t="s">
        <v>122</v>
      </c>
      <c r="M9" s="134"/>
      <c r="N9" s="134"/>
      <c r="O9" s="134"/>
      <c r="P9" s="134"/>
      <c r="Q9" s="81"/>
    </row>
    <row r="10" spans="1:19" ht="15" customHeight="1" x14ac:dyDescent="0.2">
      <c r="H10" s="8"/>
      <c r="I10" s="8"/>
      <c r="J10" s="8" t="s">
        <v>303</v>
      </c>
      <c r="K10" s="8"/>
      <c r="L10" s="62" t="s">
        <v>123</v>
      </c>
      <c r="M10" s="62"/>
      <c r="N10" s="62" t="s">
        <v>125</v>
      </c>
      <c r="O10" s="62"/>
      <c r="P10" s="136" t="s">
        <v>127</v>
      </c>
      <c r="Q10" s="45"/>
      <c r="R10" s="104" t="s">
        <v>132</v>
      </c>
    </row>
    <row r="11" spans="1:19" ht="15" customHeight="1" x14ac:dyDescent="0.2">
      <c r="A11" s="132" t="s">
        <v>186</v>
      </c>
      <c r="B11" s="132"/>
      <c r="C11" s="132"/>
      <c r="D11" s="9"/>
      <c r="E11" s="132" t="s">
        <v>112</v>
      </c>
      <c r="F11" s="132"/>
      <c r="G11" s="132"/>
      <c r="H11" s="132"/>
      <c r="I11" s="8"/>
      <c r="J11" s="99" t="s">
        <v>298</v>
      </c>
      <c r="K11" s="44"/>
      <c r="L11" s="44" t="s">
        <v>304</v>
      </c>
      <c r="M11" s="44"/>
      <c r="N11" s="44" t="s">
        <v>304</v>
      </c>
      <c r="O11" s="44"/>
      <c r="P11" s="137"/>
      <c r="Q11" s="45"/>
      <c r="R11" s="44">
        <v>2018</v>
      </c>
    </row>
    <row r="12" spans="1:19" ht="15" customHeight="1" x14ac:dyDescent="0.2">
      <c r="A12" s="97"/>
      <c r="B12" s="97"/>
      <c r="C12" s="97"/>
      <c r="D12" s="9"/>
      <c r="E12" s="97"/>
      <c r="F12" s="97"/>
      <c r="G12" s="97"/>
      <c r="H12" s="97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37"/>
      <c r="Q12" s="45"/>
      <c r="R12" s="30" t="s">
        <v>2</v>
      </c>
    </row>
    <row r="13" spans="1:19" ht="15" customHeight="1" x14ac:dyDescent="0.2">
      <c r="A13" s="133" t="s">
        <v>3</v>
      </c>
      <c r="B13" s="133"/>
      <c r="C13" s="133"/>
      <c r="D13" s="7"/>
      <c r="E13" s="135" t="s">
        <v>4</v>
      </c>
      <c r="F13" s="135"/>
      <c r="G13" s="135"/>
      <c r="H13" s="135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190</v>
      </c>
      <c r="B15" s="11"/>
      <c r="C15" s="11"/>
    </row>
    <row r="16" spans="1:19" s="7" customFormat="1" ht="12.75" customHeight="1" x14ac:dyDescent="0.2">
      <c r="A16" s="71" t="s">
        <v>91</v>
      </c>
      <c r="B16" s="25"/>
      <c r="C16" s="25"/>
    </row>
    <row r="17" spans="1:18" s="7" customFormat="1" ht="12.75" customHeight="1" x14ac:dyDescent="0.2">
      <c r="A17" s="71"/>
      <c r="B17" s="25"/>
      <c r="C17" s="25"/>
    </row>
    <row r="18" spans="1:18" s="7" customFormat="1" ht="12.75" customHeight="1" x14ac:dyDescent="0.2">
      <c r="A18" s="71" t="s">
        <v>277</v>
      </c>
      <c r="B18" s="25"/>
      <c r="C18" s="25"/>
    </row>
    <row r="19" spans="1:18" s="7" customFormat="1" ht="12.75" customHeight="1" x14ac:dyDescent="0.2">
      <c r="A19" s="71" t="s">
        <v>278</v>
      </c>
      <c r="B19" s="25"/>
      <c r="C19" s="25"/>
    </row>
    <row r="20" spans="1:18" s="7" customFormat="1" ht="12.75" customHeight="1" x14ac:dyDescent="0.2">
      <c r="A20" s="86" t="s">
        <v>285</v>
      </c>
      <c r="B20" s="40"/>
      <c r="C20" s="40"/>
      <c r="E20" s="141" t="s">
        <v>286</v>
      </c>
      <c r="F20" s="141"/>
      <c r="G20" s="141"/>
      <c r="H20" s="141"/>
    </row>
    <row r="21" spans="1:18" s="7" customFormat="1" ht="12.75" customHeight="1" x14ac:dyDescent="0.2">
      <c r="A21" s="82" t="s">
        <v>280</v>
      </c>
      <c r="B21" s="40"/>
      <c r="C21" s="40"/>
      <c r="E21" s="88"/>
      <c r="F21" s="88"/>
      <c r="G21" s="88"/>
      <c r="H21" s="88"/>
    </row>
    <row r="22" spans="1:18" s="7" customFormat="1" ht="12.75" customHeight="1" x14ac:dyDescent="0.2">
      <c r="A22" s="66" t="s">
        <v>178</v>
      </c>
      <c r="B22" s="40"/>
      <c r="C22" s="40"/>
      <c r="E22" s="14">
        <v>1</v>
      </c>
      <c r="F22" s="15" t="s">
        <v>93</v>
      </c>
      <c r="G22" s="14" t="s">
        <v>29</v>
      </c>
      <c r="H22" s="14" t="s">
        <v>8</v>
      </c>
      <c r="J22" s="7">
        <v>69372325.870000005</v>
      </c>
      <c r="L22" s="7">
        <v>16514994.67</v>
      </c>
      <c r="N22" s="7">
        <f>P22-L22</f>
        <v>378576215.32999998</v>
      </c>
      <c r="P22" s="7">
        <v>395091210</v>
      </c>
      <c r="R22" s="7">
        <v>469907463.41000003</v>
      </c>
    </row>
    <row r="23" spans="1:18" s="7" customFormat="1" ht="12.75" customHeight="1" x14ac:dyDescent="0.2">
      <c r="A23" s="66" t="s">
        <v>271</v>
      </c>
      <c r="B23" s="40"/>
      <c r="C23" s="85"/>
      <c r="E23" s="14">
        <v>1</v>
      </c>
      <c r="F23" s="15" t="s">
        <v>93</v>
      </c>
      <c r="G23" s="14" t="s">
        <v>29</v>
      </c>
      <c r="H23" s="16" t="s">
        <v>10</v>
      </c>
      <c r="J23" s="7">
        <v>24646625.59</v>
      </c>
      <c r="L23" s="7">
        <v>2157008.84</v>
      </c>
      <c r="N23" s="7">
        <f t="shared" ref="N23" si="0">P23-L23</f>
        <v>117398417.36</v>
      </c>
      <c r="P23" s="7">
        <v>119555426.2</v>
      </c>
      <c r="R23" s="7">
        <v>34890000</v>
      </c>
    </row>
    <row r="24" spans="1:18" s="7" customFormat="1" ht="12.75" customHeight="1" x14ac:dyDescent="0.2">
      <c r="A24" s="66" t="s">
        <v>268</v>
      </c>
      <c r="B24" s="40"/>
      <c r="C24" s="40"/>
      <c r="E24" s="14">
        <v>1</v>
      </c>
      <c r="F24" s="15" t="s">
        <v>93</v>
      </c>
      <c r="G24" s="14" t="s">
        <v>29</v>
      </c>
      <c r="H24" s="16" t="s">
        <v>49</v>
      </c>
      <c r="J24" s="7">
        <v>32346731.920000002</v>
      </c>
      <c r="R24" s="7">
        <v>3000000</v>
      </c>
    </row>
    <row r="25" spans="1:18" s="7" customFormat="1" ht="12.75" customHeight="1" x14ac:dyDescent="0.2">
      <c r="A25" s="66" t="s">
        <v>95</v>
      </c>
      <c r="B25" s="42"/>
      <c r="C25" s="42"/>
      <c r="E25" s="14">
        <v>1</v>
      </c>
      <c r="F25" s="15" t="s">
        <v>93</v>
      </c>
      <c r="G25" s="14" t="s">
        <v>34</v>
      </c>
      <c r="H25" s="14" t="s">
        <v>49</v>
      </c>
      <c r="R25" s="7">
        <v>3942000</v>
      </c>
    </row>
    <row r="26" spans="1:18" s="27" customFormat="1" ht="18.95" customHeight="1" x14ac:dyDescent="0.2">
      <c r="A26" s="63" t="s">
        <v>108</v>
      </c>
      <c r="B26" s="26"/>
      <c r="C26" s="26"/>
      <c r="J26" s="21">
        <f>SUM(J22:J24)</f>
        <v>126365683.38000001</v>
      </c>
      <c r="K26" s="23"/>
      <c r="L26" s="21">
        <f>SUM(L20:L24)</f>
        <v>18672003.509999998</v>
      </c>
      <c r="N26" s="21">
        <f>SUM(N20:N24)</f>
        <v>495974632.69</v>
      </c>
      <c r="P26" s="21">
        <f>SUM(P20:P24)</f>
        <v>514646636.19999999</v>
      </c>
      <c r="R26" s="21">
        <f>SUM(R20:R25)</f>
        <v>511739463.41000003</v>
      </c>
    </row>
    <row r="27" spans="1:18" s="7" customFormat="1" ht="6" customHeight="1" x14ac:dyDescent="0.2"/>
    <row r="28" spans="1:18" s="7" customFormat="1" ht="20.100000000000001" customHeight="1" thickBot="1" x14ac:dyDescent="0.25">
      <c r="A28" s="11" t="s">
        <v>110</v>
      </c>
      <c r="B28" s="28"/>
      <c r="C28" s="28"/>
      <c r="J28" s="29">
        <f>J26</f>
        <v>126365683.38000001</v>
      </c>
      <c r="K28" s="23"/>
      <c r="L28" s="29">
        <f>L26</f>
        <v>18672003.509999998</v>
      </c>
      <c r="N28" s="29">
        <f>N26</f>
        <v>495974632.69</v>
      </c>
      <c r="P28" s="29">
        <f>P26</f>
        <v>514646636.19999999</v>
      </c>
      <c r="R28" s="29">
        <f>R26</f>
        <v>511739463.41000003</v>
      </c>
    </row>
    <row r="29" spans="1:18" s="7" customFormat="1" ht="13.5" thickTop="1" x14ac:dyDescent="0.2">
      <c r="A29" s="31"/>
      <c r="B29" s="31"/>
      <c r="C29" s="31"/>
      <c r="D29" s="34"/>
      <c r="E29" s="31"/>
      <c r="F29" s="31"/>
      <c r="H29" s="35"/>
      <c r="I29" s="35"/>
      <c r="J29" s="35"/>
      <c r="K29" s="35"/>
      <c r="L29" s="35"/>
      <c r="M29" s="35"/>
    </row>
    <row r="30" spans="1:18" s="7" customFormat="1" x14ac:dyDescent="0.2"/>
    <row r="31" spans="1:18" s="7" customFormat="1" x14ac:dyDescent="0.2"/>
    <row r="32" spans="1:18" x14ac:dyDescent="0.2">
      <c r="A32" s="77"/>
      <c r="C32" s="121" t="s">
        <v>133</v>
      </c>
      <c r="D32" s="33"/>
      <c r="E32" s="32"/>
      <c r="G32" s="31"/>
      <c r="I32" s="31"/>
      <c r="J32" s="138" t="s">
        <v>320</v>
      </c>
      <c r="K32" s="138"/>
      <c r="L32" s="138"/>
      <c r="M32" s="47"/>
      <c r="N32" s="49"/>
      <c r="O32" s="49"/>
      <c r="P32" s="48" t="s">
        <v>135</v>
      </c>
    </row>
    <row r="33" spans="1:16" x14ac:dyDescent="0.2">
      <c r="A33" s="50"/>
      <c r="C33" s="120"/>
      <c r="D33" s="33"/>
      <c r="E33" s="51"/>
      <c r="G33" s="31"/>
      <c r="I33" s="31"/>
      <c r="J33" s="30"/>
      <c r="M33" s="30"/>
      <c r="N33" s="36"/>
      <c r="O33" s="36"/>
      <c r="P33" s="51"/>
    </row>
    <row r="34" spans="1:16" x14ac:dyDescent="0.2">
      <c r="A34" s="50"/>
      <c r="C34" s="120"/>
      <c r="D34" s="33"/>
      <c r="E34" s="51"/>
      <c r="G34" s="31"/>
      <c r="I34" s="31"/>
      <c r="J34" s="116"/>
      <c r="M34" s="116"/>
      <c r="N34" s="36"/>
      <c r="O34" s="36"/>
      <c r="P34" s="51"/>
    </row>
    <row r="35" spans="1:16" x14ac:dyDescent="0.2">
      <c r="A35" s="52"/>
      <c r="C35" s="120"/>
      <c r="D35" s="31"/>
      <c r="E35" s="53"/>
      <c r="G35" s="31"/>
      <c r="I35" s="31"/>
      <c r="J35" s="31"/>
      <c r="M35" s="31"/>
      <c r="P35" s="53"/>
    </row>
    <row r="36" spans="1:16" x14ac:dyDescent="0.2">
      <c r="A36" s="78"/>
      <c r="C36" s="122" t="s">
        <v>337</v>
      </c>
      <c r="D36" s="55"/>
      <c r="E36" s="56"/>
      <c r="G36" s="31"/>
      <c r="I36" s="31"/>
      <c r="J36" s="139" t="s">
        <v>319</v>
      </c>
      <c r="K36" s="139"/>
      <c r="L36" s="139"/>
      <c r="M36" s="57"/>
      <c r="N36" s="59"/>
      <c r="O36" s="59"/>
      <c r="P36" s="58" t="s">
        <v>137</v>
      </c>
    </row>
    <row r="37" spans="1:16" x14ac:dyDescent="0.2">
      <c r="A37" s="75"/>
      <c r="C37" s="121" t="s">
        <v>338</v>
      </c>
      <c r="D37" s="31"/>
      <c r="E37" s="32"/>
      <c r="G37" s="31"/>
      <c r="I37" s="31"/>
      <c r="J37" s="138" t="s">
        <v>305</v>
      </c>
      <c r="K37" s="138"/>
      <c r="L37" s="138"/>
      <c r="M37" s="33"/>
      <c r="N37" s="35"/>
      <c r="O37" s="35"/>
      <c r="P37" s="60" t="s">
        <v>139</v>
      </c>
    </row>
  </sheetData>
  <mergeCells count="12">
    <mergeCell ref="J32:L32"/>
    <mergeCell ref="J36:L36"/>
    <mergeCell ref="J37:L37"/>
    <mergeCell ref="A13:C13"/>
    <mergeCell ref="E13:H13"/>
    <mergeCell ref="E20:H20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3" verticalDpi="300" r:id="rId1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S126"/>
  <sheetViews>
    <sheetView view="pageBreakPreview" zoomScaleNormal="85" zoomScaleSheetLayoutView="100" workbookViewId="0">
      <pane xSplit="1" ySplit="14" topLeftCell="B113" activePane="bottomRight" state="frozen"/>
      <selection pane="topRight" activeCell="D1" sqref="D1"/>
      <selection pane="bottomLeft" activeCell="A16" sqref="A16"/>
      <selection pane="bottomRight" activeCell="B125" sqref="B125:C125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4.886718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130" t="s">
        <v>111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19" ht="15.75" customHeight="1" x14ac:dyDescent="0.2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287</v>
      </c>
      <c r="H4" s="3"/>
      <c r="I4" s="3"/>
      <c r="R4" s="80">
        <v>9940</v>
      </c>
    </row>
    <row r="5" spans="1:19" ht="15" customHeight="1" x14ac:dyDescent="0.2">
      <c r="A5" s="5" t="s">
        <v>119</v>
      </c>
      <c r="B5" s="2" t="s">
        <v>113</v>
      </c>
      <c r="C5" s="5" t="s">
        <v>288</v>
      </c>
    </row>
    <row r="6" spans="1:19" ht="15" customHeight="1" x14ac:dyDescent="0.2">
      <c r="A6" s="5" t="s">
        <v>120</v>
      </c>
      <c r="B6" s="2" t="s">
        <v>113</v>
      </c>
      <c r="C6" s="5" t="s">
        <v>289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134" t="s">
        <v>122</v>
      </c>
      <c r="M9" s="134"/>
      <c r="N9" s="134"/>
      <c r="O9" s="134"/>
      <c r="P9" s="134"/>
      <c r="Q9" s="103"/>
    </row>
    <row r="10" spans="1:19" ht="15" customHeight="1" x14ac:dyDescent="0.2">
      <c r="H10" s="8"/>
      <c r="I10" s="8"/>
      <c r="J10" s="8" t="s">
        <v>303</v>
      </c>
      <c r="K10" s="8"/>
      <c r="L10" s="62" t="s">
        <v>123</v>
      </c>
      <c r="M10" s="62"/>
      <c r="N10" s="62" t="s">
        <v>125</v>
      </c>
      <c r="O10" s="62"/>
      <c r="P10" s="136" t="s">
        <v>127</v>
      </c>
      <c r="Q10" s="45"/>
      <c r="R10" s="104" t="s">
        <v>132</v>
      </c>
    </row>
    <row r="11" spans="1:19" ht="15" customHeight="1" x14ac:dyDescent="0.2">
      <c r="A11" s="132" t="s">
        <v>186</v>
      </c>
      <c r="B11" s="132"/>
      <c r="C11" s="132"/>
      <c r="D11" s="9"/>
      <c r="E11" s="132" t="s">
        <v>112</v>
      </c>
      <c r="F11" s="132"/>
      <c r="G11" s="132"/>
      <c r="H11" s="132"/>
      <c r="I11" s="8"/>
      <c r="J11" s="99" t="s">
        <v>298</v>
      </c>
      <c r="K11" s="44"/>
      <c r="L11" s="44" t="s">
        <v>304</v>
      </c>
      <c r="M11" s="44"/>
      <c r="N11" s="44" t="s">
        <v>304</v>
      </c>
      <c r="O11" s="44"/>
      <c r="P11" s="137"/>
      <c r="Q11" s="45"/>
      <c r="R11" s="44">
        <v>2018</v>
      </c>
    </row>
    <row r="12" spans="1:19" ht="15" customHeight="1" x14ac:dyDescent="0.2">
      <c r="A12" s="102"/>
      <c r="B12" s="102"/>
      <c r="C12" s="102"/>
      <c r="D12" s="9"/>
      <c r="E12" s="102"/>
      <c r="F12" s="102"/>
      <c r="G12" s="102"/>
      <c r="H12" s="102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37"/>
      <c r="Q12" s="45"/>
      <c r="R12" s="30" t="s">
        <v>2</v>
      </c>
    </row>
    <row r="13" spans="1:19" ht="15" customHeight="1" x14ac:dyDescent="0.2">
      <c r="A13" s="133" t="s">
        <v>3</v>
      </c>
      <c r="B13" s="133"/>
      <c r="C13" s="133"/>
      <c r="D13" s="7"/>
      <c r="E13" s="135" t="s">
        <v>4</v>
      </c>
      <c r="F13" s="135"/>
      <c r="G13" s="135"/>
      <c r="H13" s="135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188</v>
      </c>
      <c r="B15" s="12"/>
      <c r="C15" s="12"/>
    </row>
    <row r="16" spans="1:19" s="7" customFormat="1" ht="12.75" hidden="1" customHeight="1" x14ac:dyDescent="0.2">
      <c r="A16" s="66" t="s">
        <v>37</v>
      </c>
      <c r="B16" s="40"/>
      <c r="C16" s="40"/>
      <c r="D16" s="14"/>
      <c r="E16" s="14">
        <v>5</v>
      </c>
      <c r="F16" s="15" t="s">
        <v>12</v>
      </c>
      <c r="G16" s="14" t="s">
        <v>7</v>
      </c>
      <c r="H16" s="14" t="s">
        <v>8</v>
      </c>
      <c r="N16" s="7">
        <f>P16-L16</f>
        <v>0</v>
      </c>
    </row>
    <row r="17" spans="1:18" s="7" customFormat="1" ht="12.75" hidden="1" customHeight="1" x14ac:dyDescent="0.2">
      <c r="A17" s="66" t="s">
        <v>38</v>
      </c>
      <c r="B17" s="40"/>
      <c r="C17" s="40"/>
      <c r="E17" s="14">
        <v>5</v>
      </c>
      <c r="F17" s="15" t="s">
        <v>12</v>
      </c>
      <c r="G17" s="14" t="s">
        <v>7</v>
      </c>
      <c r="H17" s="14" t="s">
        <v>10</v>
      </c>
    </row>
    <row r="18" spans="1:18" s="7" customFormat="1" ht="12.75" customHeight="1" x14ac:dyDescent="0.2">
      <c r="A18" s="66" t="s">
        <v>39</v>
      </c>
      <c r="B18" s="40"/>
      <c r="C18" s="40"/>
      <c r="E18" s="14">
        <v>5</v>
      </c>
      <c r="F18" s="15" t="s">
        <v>12</v>
      </c>
      <c r="G18" s="14" t="s">
        <v>12</v>
      </c>
      <c r="H18" s="14" t="s">
        <v>8</v>
      </c>
      <c r="J18" s="7">
        <v>150000</v>
      </c>
      <c r="N18" s="7">
        <f t="shared" ref="N18:N25" si="0">P18-L18</f>
        <v>150000</v>
      </c>
      <c r="P18" s="7">
        <v>150000</v>
      </c>
    </row>
    <row r="19" spans="1:18" s="7" customFormat="1" ht="12.75" hidden="1" customHeight="1" x14ac:dyDescent="0.2">
      <c r="A19" s="66" t="s">
        <v>142</v>
      </c>
      <c r="B19" s="40"/>
      <c r="C19" s="40"/>
      <c r="D19" s="14"/>
      <c r="E19" s="14">
        <v>5</v>
      </c>
      <c r="F19" s="15" t="s">
        <v>12</v>
      </c>
      <c r="G19" s="14" t="s">
        <v>12</v>
      </c>
      <c r="H19" s="14" t="s">
        <v>10</v>
      </c>
      <c r="N19" s="7">
        <f t="shared" si="0"/>
        <v>0</v>
      </c>
    </row>
    <row r="20" spans="1:18" s="7" customFormat="1" ht="12.75" hidden="1" customHeight="1" x14ac:dyDescent="0.2">
      <c r="A20" s="66" t="s">
        <v>40</v>
      </c>
      <c r="B20" s="40"/>
      <c r="C20" s="40"/>
      <c r="D20" s="14"/>
      <c r="E20" s="14">
        <v>5</v>
      </c>
      <c r="F20" s="15" t="s">
        <v>12</v>
      </c>
      <c r="G20" s="14" t="s">
        <v>29</v>
      </c>
      <c r="H20" s="14" t="s">
        <v>8</v>
      </c>
      <c r="N20" s="7">
        <f t="shared" si="0"/>
        <v>0</v>
      </c>
    </row>
    <row r="21" spans="1:18" s="7" customFormat="1" ht="12.75" hidden="1" customHeight="1" x14ac:dyDescent="0.2">
      <c r="A21" s="66" t="s">
        <v>41</v>
      </c>
      <c r="B21" s="40"/>
      <c r="C21" s="40"/>
      <c r="D21" s="14"/>
      <c r="E21" s="14">
        <v>5</v>
      </c>
      <c r="F21" s="15" t="s">
        <v>12</v>
      </c>
      <c r="G21" s="14" t="s">
        <v>29</v>
      </c>
      <c r="H21" s="14" t="s">
        <v>10</v>
      </c>
      <c r="N21" s="7">
        <f t="shared" si="0"/>
        <v>0</v>
      </c>
    </row>
    <row r="22" spans="1:18" s="7" customFormat="1" ht="12.75" hidden="1" customHeight="1" x14ac:dyDescent="0.2">
      <c r="A22" s="66" t="s">
        <v>42</v>
      </c>
      <c r="B22" s="40"/>
      <c r="C22" s="40"/>
      <c r="D22" s="14"/>
      <c r="E22" s="14">
        <v>5</v>
      </c>
      <c r="F22" s="15" t="s">
        <v>12</v>
      </c>
      <c r="G22" s="14" t="s">
        <v>29</v>
      </c>
      <c r="H22" s="14" t="s">
        <v>17</v>
      </c>
      <c r="N22" s="7">
        <f t="shared" si="0"/>
        <v>0</v>
      </c>
    </row>
    <row r="23" spans="1:18" s="7" customFormat="1" ht="12.75" hidden="1" customHeight="1" x14ac:dyDescent="0.2">
      <c r="A23" s="66" t="s">
        <v>43</v>
      </c>
      <c r="B23" s="40"/>
      <c r="C23" s="40"/>
      <c r="D23" s="14"/>
      <c r="E23" s="14">
        <v>5</v>
      </c>
      <c r="F23" s="15" t="s">
        <v>12</v>
      </c>
      <c r="G23" s="14" t="s">
        <v>29</v>
      </c>
      <c r="H23" s="14" t="s">
        <v>64</v>
      </c>
      <c r="N23" s="7">
        <f t="shared" si="0"/>
        <v>0</v>
      </c>
    </row>
    <row r="24" spans="1:18" s="7" customFormat="1" ht="12.75" hidden="1" customHeight="1" x14ac:dyDescent="0.2">
      <c r="A24" s="66" t="s">
        <v>88</v>
      </c>
      <c r="B24" s="40"/>
      <c r="C24" s="40"/>
      <c r="E24" s="14">
        <v>5</v>
      </c>
      <c r="F24" s="15" t="s">
        <v>12</v>
      </c>
      <c r="G24" s="14" t="s">
        <v>29</v>
      </c>
      <c r="H24" s="14" t="s">
        <v>60</v>
      </c>
      <c r="N24" s="7">
        <f t="shared" si="0"/>
        <v>0</v>
      </c>
    </row>
    <row r="25" spans="1:18" s="7" customFormat="1" ht="12.75" customHeight="1" x14ac:dyDescent="0.2">
      <c r="A25" s="66" t="s">
        <v>88</v>
      </c>
      <c r="B25" s="40"/>
      <c r="C25" s="40"/>
      <c r="E25" s="14">
        <v>5</v>
      </c>
      <c r="F25" s="15" t="s">
        <v>12</v>
      </c>
      <c r="G25" s="16" t="s">
        <v>29</v>
      </c>
      <c r="H25" s="16" t="s">
        <v>60</v>
      </c>
      <c r="J25" s="7">
        <v>8000000</v>
      </c>
      <c r="N25" s="7">
        <f t="shared" si="0"/>
        <v>5000000</v>
      </c>
      <c r="P25" s="7">
        <v>5000000</v>
      </c>
      <c r="R25" s="7">
        <v>3000000</v>
      </c>
    </row>
    <row r="26" spans="1:18" s="7" customFormat="1" ht="12.75" customHeight="1" x14ac:dyDescent="0.2">
      <c r="A26" s="66" t="s">
        <v>150</v>
      </c>
      <c r="B26" s="40"/>
      <c r="C26" s="40"/>
      <c r="D26" s="14"/>
      <c r="E26" s="14">
        <v>5</v>
      </c>
      <c r="F26" s="15" t="s">
        <v>12</v>
      </c>
      <c r="G26" s="14" t="s">
        <v>29</v>
      </c>
      <c r="H26" s="14" t="s">
        <v>19</v>
      </c>
      <c r="J26" s="19">
        <v>2000000</v>
      </c>
      <c r="K26" s="19"/>
      <c r="N26" s="7">
        <f t="shared" ref="N26:N86" si="1">P26-L26</f>
        <v>2000000</v>
      </c>
      <c r="P26" s="7">
        <v>2000000</v>
      </c>
      <c r="R26" s="7">
        <v>2000000</v>
      </c>
    </row>
    <row r="27" spans="1:18" s="7" customFormat="1" ht="12.75" hidden="1" customHeight="1" x14ac:dyDescent="0.2">
      <c r="A27" s="66" t="s">
        <v>151</v>
      </c>
      <c r="B27" s="40"/>
      <c r="C27" s="40"/>
      <c r="D27" s="14"/>
      <c r="E27" s="14">
        <v>5</v>
      </c>
      <c r="F27" s="15" t="s">
        <v>12</v>
      </c>
      <c r="G27" s="14" t="s">
        <v>29</v>
      </c>
      <c r="H27" s="14" t="s">
        <v>82</v>
      </c>
      <c r="J27" s="19"/>
      <c r="K27" s="19"/>
      <c r="N27" s="7">
        <f t="shared" si="1"/>
        <v>0</v>
      </c>
    </row>
    <row r="28" spans="1:18" s="7" customFormat="1" ht="12.75" hidden="1" customHeight="1" x14ac:dyDescent="0.2">
      <c r="A28" s="66" t="s">
        <v>44</v>
      </c>
      <c r="B28" s="40"/>
      <c r="C28" s="40"/>
      <c r="D28" s="14"/>
      <c r="E28" s="14">
        <v>5</v>
      </c>
      <c r="F28" s="15" t="s">
        <v>12</v>
      </c>
      <c r="G28" s="14" t="s">
        <v>29</v>
      </c>
      <c r="H28" s="14" t="s">
        <v>45</v>
      </c>
      <c r="J28" s="19"/>
      <c r="K28" s="19"/>
      <c r="N28" s="7">
        <f t="shared" si="1"/>
        <v>0</v>
      </c>
    </row>
    <row r="29" spans="1:18" s="7" customFormat="1" ht="12.75" hidden="1" customHeight="1" x14ac:dyDescent="0.2">
      <c r="A29" s="66" t="s">
        <v>152</v>
      </c>
      <c r="B29" s="40"/>
      <c r="C29" s="40"/>
      <c r="D29" s="14"/>
      <c r="E29" s="14">
        <v>5</v>
      </c>
      <c r="F29" s="15" t="s">
        <v>12</v>
      </c>
      <c r="G29" s="14" t="s">
        <v>29</v>
      </c>
      <c r="H29" s="14" t="s">
        <v>102</v>
      </c>
      <c r="N29" s="7">
        <f t="shared" si="1"/>
        <v>0</v>
      </c>
    </row>
    <row r="30" spans="1:18" s="7" customFormat="1" ht="12.75" hidden="1" customHeight="1" x14ac:dyDescent="0.2">
      <c r="A30" s="66" t="s">
        <v>153</v>
      </c>
      <c r="B30" s="40"/>
      <c r="C30" s="40"/>
      <c r="D30" s="14"/>
      <c r="E30" s="14">
        <v>5</v>
      </c>
      <c r="F30" s="15" t="s">
        <v>12</v>
      </c>
      <c r="G30" s="14" t="s">
        <v>29</v>
      </c>
      <c r="H30" s="14" t="s">
        <v>146</v>
      </c>
      <c r="N30" s="7">
        <f t="shared" si="1"/>
        <v>0</v>
      </c>
    </row>
    <row r="31" spans="1:18" s="7" customFormat="1" ht="12.75" hidden="1" customHeight="1" x14ac:dyDescent="0.2">
      <c r="A31" s="66" t="s">
        <v>46</v>
      </c>
      <c r="B31" s="40"/>
      <c r="C31" s="40"/>
      <c r="D31" s="14"/>
      <c r="E31" s="14">
        <v>5</v>
      </c>
      <c r="F31" s="15" t="s">
        <v>12</v>
      </c>
      <c r="G31" s="14" t="s">
        <v>29</v>
      </c>
      <c r="H31" s="14" t="s">
        <v>47</v>
      </c>
      <c r="N31" s="7">
        <f t="shared" si="1"/>
        <v>0</v>
      </c>
    </row>
    <row r="32" spans="1:18" s="7" customFormat="1" ht="12.75" hidden="1" customHeight="1" x14ac:dyDescent="0.2">
      <c r="A32" s="66" t="s">
        <v>154</v>
      </c>
      <c r="B32" s="40"/>
      <c r="C32" s="40"/>
      <c r="E32" s="14">
        <v>5</v>
      </c>
      <c r="F32" s="15" t="s">
        <v>12</v>
      </c>
      <c r="G32" s="14" t="s">
        <v>29</v>
      </c>
      <c r="H32" s="14" t="s">
        <v>15</v>
      </c>
      <c r="N32" s="7">
        <f t="shared" si="1"/>
        <v>0</v>
      </c>
    </row>
    <row r="33" spans="1:16" s="7" customFormat="1" ht="12.75" hidden="1" customHeight="1" x14ac:dyDescent="0.2">
      <c r="A33" s="66" t="s">
        <v>51</v>
      </c>
      <c r="B33" s="40"/>
      <c r="C33" s="40"/>
      <c r="D33" s="14"/>
      <c r="E33" s="14">
        <v>5</v>
      </c>
      <c r="F33" s="15" t="s">
        <v>12</v>
      </c>
      <c r="G33" s="14" t="s">
        <v>29</v>
      </c>
      <c r="H33" s="14" t="s">
        <v>24</v>
      </c>
      <c r="N33" s="7">
        <f t="shared" si="1"/>
        <v>0</v>
      </c>
    </row>
    <row r="34" spans="1:16" s="7" customFormat="1" ht="12.75" customHeight="1" x14ac:dyDescent="0.2">
      <c r="A34" s="66" t="s">
        <v>48</v>
      </c>
      <c r="B34" s="40"/>
      <c r="C34" s="40"/>
      <c r="E34" s="14">
        <v>5</v>
      </c>
      <c r="F34" s="15" t="s">
        <v>12</v>
      </c>
      <c r="G34" s="14" t="s">
        <v>29</v>
      </c>
      <c r="H34" s="16" t="s">
        <v>49</v>
      </c>
      <c r="J34" s="7">
        <v>1500000</v>
      </c>
      <c r="N34" s="7">
        <f t="shared" si="1"/>
        <v>1500000</v>
      </c>
      <c r="P34" s="7">
        <v>1500000</v>
      </c>
    </row>
    <row r="35" spans="1:16" s="7" customFormat="1" ht="12.75" hidden="1" customHeight="1" x14ac:dyDescent="0.2">
      <c r="A35" s="66" t="s">
        <v>50</v>
      </c>
      <c r="B35" s="40"/>
      <c r="C35" s="40"/>
      <c r="D35" s="14"/>
      <c r="E35" s="14">
        <v>5</v>
      </c>
      <c r="F35" s="15" t="s">
        <v>12</v>
      </c>
      <c r="G35" s="14" t="s">
        <v>34</v>
      </c>
      <c r="H35" s="14" t="s">
        <v>8</v>
      </c>
      <c r="N35" s="7">
        <f t="shared" si="1"/>
        <v>0</v>
      </c>
    </row>
    <row r="36" spans="1:16" s="7" customFormat="1" ht="12.75" hidden="1" customHeight="1" x14ac:dyDescent="0.2">
      <c r="A36" s="66" t="s">
        <v>52</v>
      </c>
      <c r="B36" s="40"/>
      <c r="C36" s="40"/>
      <c r="D36" s="14"/>
      <c r="E36" s="14">
        <v>5</v>
      </c>
      <c r="F36" s="15" t="s">
        <v>12</v>
      </c>
      <c r="G36" s="14" t="s">
        <v>34</v>
      </c>
      <c r="H36" s="14" t="s">
        <v>10</v>
      </c>
      <c r="N36" s="7">
        <f t="shared" si="1"/>
        <v>0</v>
      </c>
    </row>
    <row r="37" spans="1:16" s="7" customFormat="1" ht="12.75" hidden="1" customHeight="1" x14ac:dyDescent="0.2">
      <c r="A37" s="66" t="s">
        <v>48</v>
      </c>
      <c r="B37" s="40"/>
      <c r="C37" s="40"/>
      <c r="D37" s="14"/>
      <c r="E37" s="14">
        <v>5</v>
      </c>
      <c r="F37" s="15" t="s">
        <v>12</v>
      </c>
      <c r="G37" s="14" t="s">
        <v>29</v>
      </c>
      <c r="H37" s="16" t="s">
        <v>49</v>
      </c>
      <c r="N37" s="7">
        <f t="shared" si="1"/>
        <v>0</v>
      </c>
    </row>
    <row r="38" spans="1:16" s="7" customFormat="1" ht="12.75" hidden="1" customHeight="1" x14ac:dyDescent="0.2">
      <c r="A38" s="66" t="s">
        <v>53</v>
      </c>
      <c r="B38" s="40"/>
      <c r="C38" s="40"/>
      <c r="E38" s="14">
        <v>5</v>
      </c>
      <c r="F38" s="15" t="s">
        <v>12</v>
      </c>
      <c r="G38" s="14" t="s">
        <v>54</v>
      </c>
      <c r="H38" s="14" t="s">
        <v>8</v>
      </c>
      <c r="N38" s="7">
        <f t="shared" si="1"/>
        <v>0</v>
      </c>
    </row>
    <row r="39" spans="1:16" s="7" customFormat="1" ht="12.75" hidden="1" customHeight="1" x14ac:dyDescent="0.2">
      <c r="A39" s="66" t="s">
        <v>55</v>
      </c>
      <c r="B39" s="40"/>
      <c r="C39" s="40"/>
      <c r="E39" s="14">
        <v>5</v>
      </c>
      <c r="F39" s="15" t="s">
        <v>12</v>
      </c>
      <c r="G39" s="14" t="s">
        <v>54</v>
      </c>
      <c r="H39" s="14" t="s">
        <v>10</v>
      </c>
      <c r="N39" s="7">
        <f t="shared" si="1"/>
        <v>0</v>
      </c>
    </row>
    <row r="40" spans="1:16" s="7" customFormat="1" ht="12.75" hidden="1" customHeight="1" x14ac:dyDescent="0.2">
      <c r="A40" s="66" t="s">
        <v>56</v>
      </c>
      <c r="B40" s="40"/>
      <c r="C40" s="40"/>
      <c r="E40" s="14">
        <v>5</v>
      </c>
      <c r="F40" s="15" t="s">
        <v>12</v>
      </c>
      <c r="G40" s="14" t="s">
        <v>54</v>
      </c>
      <c r="H40" s="14" t="s">
        <v>15</v>
      </c>
      <c r="N40" s="7">
        <f t="shared" si="1"/>
        <v>0</v>
      </c>
    </row>
    <row r="41" spans="1:16" s="7" customFormat="1" ht="12.75" hidden="1" customHeight="1" x14ac:dyDescent="0.2">
      <c r="A41" s="66" t="s">
        <v>57</v>
      </c>
      <c r="B41" s="40"/>
      <c r="C41" s="40"/>
      <c r="E41" s="14">
        <v>5</v>
      </c>
      <c r="F41" s="15" t="s">
        <v>12</v>
      </c>
      <c r="G41" s="14" t="s">
        <v>54</v>
      </c>
      <c r="H41" s="14" t="s">
        <v>17</v>
      </c>
      <c r="N41" s="7">
        <f t="shared" si="1"/>
        <v>0</v>
      </c>
    </row>
    <row r="42" spans="1:16" s="7" customFormat="1" ht="12.75" hidden="1" customHeight="1" x14ac:dyDescent="0.2">
      <c r="A42" s="66" t="s">
        <v>58</v>
      </c>
      <c r="B42" s="40"/>
      <c r="C42" s="40"/>
      <c r="E42" s="14">
        <v>5</v>
      </c>
      <c r="F42" s="14" t="s">
        <v>12</v>
      </c>
      <c r="G42" s="14" t="s">
        <v>59</v>
      </c>
      <c r="H42" s="14" t="s">
        <v>60</v>
      </c>
      <c r="N42" s="7">
        <f t="shared" si="1"/>
        <v>0</v>
      </c>
    </row>
    <row r="43" spans="1:16" s="7" customFormat="1" ht="12.75" hidden="1" customHeight="1" x14ac:dyDescent="0.2">
      <c r="A43" s="66" t="s">
        <v>66</v>
      </c>
      <c r="B43" s="40"/>
      <c r="C43" s="40"/>
      <c r="E43" s="14">
        <v>5</v>
      </c>
      <c r="F43" s="15" t="s">
        <v>12</v>
      </c>
      <c r="G43" s="14" t="s">
        <v>67</v>
      </c>
      <c r="H43" s="14" t="s">
        <v>8</v>
      </c>
      <c r="N43" s="7">
        <f t="shared" si="1"/>
        <v>0</v>
      </c>
    </row>
    <row r="44" spans="1:16" s="7" customFormat="1" ht="12.75" hidden="1" customHeight="1" x14ac:dyDescent="0.2">
      <c r="A44" s="66" t="s">
        <v>61</v>
      </c>
      <c r="B44" s="40"/>
      <c r="C44" s="40"/>
      <c r="E44" s="14">
        <v>5</v>
      </c>
      <c r="F44" s="15" t="s">
        <v>12</v>
      </c>
      <c r="G44" s="14" t="s">
        <v>59</v>
      </c>
      <c r="H44" s="14" t="s">
        <v>8</v>
      </c>
      <c r="N44" s="7">
        <f t="shared" si="1"/>
        <v>0</v>
      </c>
    </row>
    <row r="45" spans="1:16" s="7" customFormat="1" ht="12.75" hidden="1" customHeight="1" x14ac:dyDescent="0.2">
      <c r="A45" s="66" t="s">
        <v>62</v>
      </c>
      <c r="B45" s="40"/>
      <c r="C45" s="40"/>
      <c r="E45" s="14">
        <v>5</v>
      </c>
      <c r="F45" s="15" t="s">
        <v>12</v>
      </c>
      <c r="G45" s="14" t="s">
        <v>59</v>
      </c>
      <c r="H45" s="14" t="s">
        <v>10</v>
      </c>
      <c r="N45" s="7">
        <f t="shared" si="1"/>
        <v>0</v>
      </c>
    </row>
    <row r="46" spans="1:16" s="7" customFormat="1" ht="12.75" hidden="1" customHeight="1" x14ac:dyDescent="0.2">
      <c r="A46" s="66" t="s">
        <v>63</v>
      </c>
      <c r="B46" s="40"/>
      <c r="C46" s="40"/>
      <c r="E46" s="14">
        <v>5</v>
      </c>
      <c r="F46" s="15" t="s">
        <v>12</v>
      </c>
      <c r="G46" s="14" t="s">
        <v>59</v>
      </c>
      <c r="H46" s="14" t="s">
        <v>64</v>
      </c>
      <c r="N46" s="7">
        <f t="shared" si="1"/>
        <v>0</v>
      </c>
    </row>
    <row r="47" spans="1:16" s="7" customFormat="1" ht="12.75" hidden="1" customHeight="1" x14ac:dyDescent="0.2">
      <c r="A47" s="66" t="s">
        <v>155</v>
      </c>
      <c r="B47" s="40"/>
      <c r="C47" s="40"/>
      <c r="E47" s="14">
        <v>5</v>
      </c>
      <c r="F47" s="15" t="s">
        <v>12</v>
      </c>
      <c r="G47" s="14" t="s">
        <v>59</v>
      </c>
      <c r="H47" s="14" t="s">
        <v>15</v>
      </c>
      <c r="N47" s="7">
        <f t="shared" si="1"/>
        <v>0</v>
      </c>
    </row>
    <row r="48" spans="1:16" s="7" customFormat="1" ht="12.75" hidden="1" customHeight="1" x14ac:dyDescent="0.2">
      <c r="A48" s="66" t="s">
        <v>156</v>
      </c>
      <c r="B48" s="40"/>
      <c r="C48" s="40"/>
      <c r="E48" s="14">
        <v>5</v>
      </c>
      <c r="F48" s="14" t="s">
        <v>12</v>
      </c>
      <c r="G48" s="14" t="s">
        <v>59</v>
      </c>
      <c r="H48" s="14" t="s">
        <v>17</v>
      </c>
      <c r="N48" s="7">
        <f t="shared" si="1"/>
        <v>0</v>
      </c>
    </row>
    <row r="49" spans="1:18" s="7" customFormat="1" ht="12.75" hidden="1" customHeight="1" x14ac:dyDescent="0.2">
      <c r="A49" s="66" t="s">
        <v>63</v>
      </c>
      <c r="B49" s="40"/>
      <c r="C49" s="40"/>
      <c r="E49" s="14">
        <v>5</v>
      </c>
      <c r="F49" s="15" t="s">
        <v>12</v>
      </c>
      <c r="G49" s="14" t="s">
        <v>59</v>
      </c>
      <c r="H49" s="14" t="s">
        <v>64</v>
      </c>
      <c r="N49" s="7">
        <f t="shared" si="1"/>
        <v>0</v>
      </c>
    </row>
    <row r="50" spans="1:18" s="7" customFormat="1" ht="12.75" hidden="1" customHeight="1" x14ac:dyDescent="0.2">
      <c r="A50" s="66" t="s">
        <v>65</v>
      </c>
      <c r="B50" s="40"/>
      <c r="C50" s="40"/>
      <c r="E50" s="14">
        <v>5</v>
      </c>
      <c r="F50" s="15" t="s">
        <v>12</v>
      </c>
      <c r="G50" s="14" t="s">
        <v>59</v>
      </c>
      <c r="H50" s="14" t="s">
        <v>19</v>
      </c>
      <c r="N50" s="7">
        <f t="shared" si="1"/>
        <v>0</v>
      </c>
    </row>
    <row r="51" spans="1:18" s="7" customFormat="1" ht="12.75" hidden="1" customHeight="1" x14ac:dyDescent="0.2">
      <c r="A51" s="66" t="s">
        <v>157</v>
      </c>
      <c r="B51" s="40"/>
      <c r="C51" s="40"/>
      <c r="E51" s="14">
        <v>5</v>
      </c>
      <c r="F51" s="15" t="s">
        <v>12</v>
      </c>
      <c r="G51" s="14" t="s">
        <v>93</v>
      </c>
      <c r="H51" s="14" t="s">
        <v>8</v>
      </c>
      <c r="N51" s="7">
        <f t="shared" si="1"/>
        <v>0</v>
      </c>
    </row>
    <row r="52" spans="1:18" s="7" customFormat="1" ht="12.75" hidden="1" customHeight="1" x14ac:dyDescent="0.2">
      <c r="A52" s="66" t="s">
        <v>66</v>
      </c>
      <c r="B52" s="40"/>
      <c r="C52" s="40"/>
      <c r="E52" s="14">
        <v>5</v>
      </c>
      <c r="F52" s="15" t="s">
        <v>12</v>
      </c>
      <c r="G52" s="14" t="s">
        <v>67</v>
      </c>
      <c r="H52" s="14" t="s">
        <v>8</v>
      </c>
      <c r="N52" s="7">
        <f t="shared" si="1"/>
        <v>0</v>
      </c>
    </row>
    <row r="53" spans="1:18" s="7" customFormat="1" ht="12.75" hidden="1" customHeight="1" x14ac:dyDescent="0.2">
      <c r="A53" s="66" t="s">
        <v>68</v>
      </c>
      <c r="B53" s="40"/>
      <c r="C53" s="40"/>
      <c r="E53" s="14">
        <v>5</v>
      </c>
      <c r="F53" s="15" t="s">
        <v>12</v>
      </c>
      <c r="G53" s="14" t="s">
        <v>67</v>
      </c>
      <c r="H53" s="14" t="s">
        <v>10</v>
      </c>
      <c r="N53" s="7">
        <f t="shared" si="1"/>
        <v>0</v>
      </c>
    </row>
    <row r="54" spans="1:18" s="7" customFormat="1" ht="12.75" hidden="1" customHeight="1" x14ac:dyDescent="0.2">
      <c r="A54" s="66" t="s">
        <v>158</v>
      </c>
      <c r="B54" s="40"/>
      <c r="C54" s="40"/>
      <c r="E54" s="14">
        <v>5</v>
      </c>
      <c r="F54" s="15" t="s">
        <v>12</v>
      </c>
      <c r="G54" s="14" t="s">
        <v>70</v>
      </c>
      <c r="H54" s="14" t="s">
        <v>8</v>
      </c>
      <c r="N54" s="7">
        <f t="shared" si="1"/>
        <v>0</v>
      </c>
    </row>
    <row r="55" spans="1:18" s="7" customFormat="1" ht="12.75" hidden="1" customHeight="1" x14ac:dyDescent="0.2">
      <c r="A55" s="66" t="s">
        <v>159</v>
      </c>
      <c r="B55" s="40"/>
      <c r="C55" s="40"/>
      <c r="E55" s="14">
        <v>5</v>
      </c>
      <c r="F55" s="15" t="s">
        <v>12</v>
      </c>
      <c r="G55" s="14" t="s">
        <v>70</v>
      </c>
      <c r="H55" s="14" t="s">
        <v>10</v>
      </c>
      <c r="N55" s="7">
        <f t="shared" si="1"/>
        <v>0</v>
      </c>
    </row>
    <row r="56" spans="1:18" s="7" customFormat="1" ht="12.75" hidden="1" customHeight="1" x14ac:dyDescent="0.2">
      <c r="A56" s="66" t="s">
        <v>69</v>
      </c>
      <c r="B56" s="40"/>
      <c r="C56" s="40"/>
      <c r="E56" s="14">
        <v>5</v>
      </c>
      <c r="F56" s="15" t="s">
        <v>12</v>
      </c>
      <c r="G56" s="14" t="s">
        <v>70</v>
      </c>
      <c r="H56" s="14" t="s">
        <v>15</v>
      </c>
      <c r="N56" s="7">
        <f t="shared" si="1"/>
        <v>0</v>
      </c>
    </row>
    <row r="57" spans="1:18" s="7" customFormat="1" ht="12.75" hidden="1" customHeight="1" x14ac:dyDescent="0.2">
      <c r="A57" s="66" t="s">
        <v>160</v>
      </c>
      <c r="B57" s="40"/>
      <c r="C57" s="40"/>
      <c r="E57" s="14">
        <v>5</v>
      </c>
      <c r="F57" s="15" t="s">
        <v>12</v>
      </c>
      <c r="G57" s="14" t="s">
        <v>163</v>
      </c>
      <c r="H57" s="14" t="s">
        <v>8</v>
      </c>
      <c r="N57" s="7">
        <f t="shared" si="1"/>
        <v>0</v>
      </c>
    </row>
    <row r="58" spans="1:18" s="7" customFormat="1" ht="12.75" hidden="1" customHeight="1" x14ac:dyDescent="0.2">
      <c r="A58" s="66" t="s">
        <v>161</v>
      </c>
      <c r="B58" s="40"/>
      <c r="C58" s="40"/>
      <c r="E58" s="14">
        <v>5</v>
      </c>
      <c r="F58" s="15" t="s">
        <v>12</v>
      </c>
      <c r="G58" s="14" t="s">
        <v>163</v>
      </c>
      <c r="H58" s="16" t="s">
        <v>49</v>
      </c>
      <c r="N58" s="7">
        <f t="shared" si="1"/>
        <v>0</v>
      </c>
    </row>
    <row r="59" spans="1:18" s="7" customFormat="1" ht="12.75" hidden="1" customHeight="1" x14ac:dyDescent="0.2">
      <c r="A59" s="66" t="s">
        <v>71</v>
      </c>
      <c r="B59" s="40"/>
      <c r="C59" s="40"/>
      <c r="E59" s="14">
        <v>5</v>
      </c>
      <c r="F59" s="15" t="s">
        <v>12</v>
      </c>
      <c r="G59" s="14" t="s">
        <v>163</v>
      </c>
      <c r="H59" s="14" t="s">
        <v>10</v>
      </c>
      <c r="N59" s="7">
        <f t="shared" si="1"/>
        <v>0</v>
      </c>
    </row>
    <row r="60" spans="1:18" s="7" customFormat="1" ht="12.75" hidden="1" customHeight="1" x14ac:dyDescent="0.2">
      <c r="A60" s="66" t="s">
        <v>162</v>
      </c>
      <c r="B60" s="40"/>
      <c r="C60" s="40"/>
      <c r="E60" s="14">
        <v>5</v>
      </c>
      <c r="F60" s="15" t="s">
        <v>12</v>
      </c>
      <c r="G60" s="14" t="s">
        <v>163</v>
      </c>
      <c r="H60" s="14" t="s">
        <v>15</v>
      </c>
      <c r="N60" s="7">
        <f t="shared" si="1"/>
        <v>0</v>
      </c>
    </row>
    <row r="61" spans="1:18" s="7" customFormat="1" ht="12.75" hidden="1" customHeight="1" x14ac:dyDescent="0.2">
      <c r="A61" s="66" t="s">
        <v>72</v>
      </c>
      <c r="B61" s="40"/>
      <c r="C61" s="40"/>
      <c r="E61" s="14">
        <v>5</v>
      </c>
      <c r="F61" s="15" t="s">
        <v>12</v>
      </c>
      <c r="G61" s="14" t="s">
        <v>70</v>
      </c>
      <c r="H61" s="14" t="s">
        <v>49</v>
      </c>
      <c r="N61" s="7">
        <f t="shared" si="1"/>
        <v>0</v>
      </c>
    </row>
    <row r="62" spans="1:18" s="7" customFormat="1" ht="12.75" hidden="1" customHeight="1" x14ac:dyDescent="0.2">
      <c r="A62" s="66" t="s">
        <v>164</v>
      </c>
      <c r="B62" s="40"/>
      <c r="C62" s="40"/>
      <c r="E62" s="14">
        <v>5</v>
      </c>
      <c r="F62" s="15" t="s">
        <v>12</v>
      </c>
      <c r="G62" s="14" t="s">
        <v>74</v>
      </c>
      <c r="H62" s="14" t="s">
        <v>10</v>
      </c>
      <c r="N62" s="7">
        <f t="shared" si="1"/>
        <v>0</v>
      </c>
    </row>
    <row r="63" spans="1:18" s="7" customFormat="1" ht="12.75" hidden="1" customHeight="1" x14ac:dyDescent="0.2">
      <c r="A63" s="66" t="s">
        <v>165</v>
      </c>
      <c r="B63" s="40"/>
      <c r="C63" s="40"/>
      <c r="E63" s="14">
        <v>5</v>
      </c>
      <c r="F63" s="15" t="s">
        <v>12</v>
      </c>
      <c r="G63" s="14" t="s">
        <v>74</v>
      </c>
      <c r="H63" s="14" t="s">
        <v>15</v>
      </c>
      <c r="N63" s="7">
        <f t="shared" si="1"/>
        <v>0</v>
      </c>
    </row>
    <row r="64" spans="1:18" s="7" customFormat="1" ht="12.75" customHeight="1" x14ac:dyDescent="0.2">
      <c r="A64" s="66" t="s">
        <v>166</v>
      </c>
      <c r="B64" s="40"/>
      <c r="C64" s="40"/>
      <c r="E64" s="14">
        <v>5</v>
      </c>
      <c r="F64" s="15" t="s">
        <v>12</v>
      </c>
      <c r="G64" s="14" t="s">
        <v>74</v>
      </c>
      <c r="H64" s="14" t="s">
        <v>17</v>
      </c>
      <c r="J64" s="7">
        <v>8000000</v>
      </c>
      <c r="N64" s="7">
        <f t="shared" si="1"/>
        <v>10000000</v>
      </c>
      <c r="P64" s="7">
        <v>10000000</v>
      </c>
      <c r="R64" s="7">
        <v>3000000</v>
      </c>
    </row>
    <row r="65" spans="1:18" s="7" customFormat="1" ht="12.75" hidden="1" customHeight="1" x14ac:dyDescent="0.2">
      <c r="A65" s="66" t="s">
        <v>167</v>
      </c>
      <c r="B65" s="40"/>
      <c r="C65" s="40"/>
      <c r="E65" s="14">
        <v>5</v>
      </c>
      <c r="F65" s="15" t="s">
        <v>12</v>
      </c>
      <c r="G65" s="14" t="s">
        <v>74</v>
      </c>
      <c r="H65" s="14" t="s">
        <v>8</v>
      </c>
      <c r="N65" s="7">
        <f t="shared" si="1"/>
        <v>0</v>
      </c>
    </row>
    <row r="66" spans="1:18" s="7" customFormat="1" ht="12.75" hidden="1" customHeight="1" x14ac:dyDescent="0.2">
      <c r="A66" s="66" t="s">
        <v>168</v>
      </c>
      <c r="B66" s="40"/>
      <c r="C66" s="40"/>
      <c r="E66" s="14">
        <v>5</v>
      </c>
      <c r="F66" s="15" t="s">
        <v>12</v>
      </c>
      <c r="G66" s="14" t="s">
        <v>74</v>
      </c>
      <c r="H66" s="14" t="s">
        <v>45</v>
      </c>
      <c r="N66" s="7">
        <f t="shared" si="1"/>
        <v>0</v>
      </c>
    </row>
    <row r="67" spans="1:18" s="7" customFormat="1" ht="12.75" hidden="1" customHeight="1" x14ac:dyDescent="0.2">
      <c r="A67" s="66" t="s">
        <v>73</v>
      </c>
      <c r="B67" s="40"/>
      <c r="C67" s="40"/>
      <c r="E67" s="14">
        <v>5</v>
      </c>
      <c r="F67" s="15" t="s">
        <v>12</v>
      </c>
      <c r="G67" s="14" t="s">
        <v>74</v>
      </c>
      <c r="H67" s="14" t="s">
        <v>64</v>
      </c>
      <c r="N67" s="7">
        <f t="shared" si="1"/>
        <v>0</v>
      </c>
    </row>
    <row r="68" spans="1:18" s="7" customFormat="1" ht="12.75" hidden="1" customHeight="1" x14ac:dyDescent="0.2">
      <c r="A68" s="66" t="s">
        <v>75</v>
      </c>
      <c r="B68" s="40"/>
      <c r="C68" s="40"/>
      <c r="E68" s="14">
        <v>5</v>
      </c>
      <c r="F68" s="15" t="s">
        <v>12</v>
      </c>
      <c r="G68" s="14" t="s">
        <v>74</v>
      </c>
      <c r="H68" s="14" t="s">
        <v>19</v>
      </c>
      <c r="N68" s="7">
        <f t="shared" si="1"/>
        <v>0</v>
      </c>
    </row>
    <row r="69" spans="1:18" s="7" customFormat="1" ht="12.75" hidden="1" customHeight="1" x14ac:dyDescent="0.2">
      <c r="A69" s="66" t="s">
        <v>73</v>
      </c>
      <c r="B69" s="40"/>
      <c r="C69" s="40"/>
      <c r="E69" s="14">
        <v>5</v>
      </c>
      <c r="F69" s="15" t="s">
        <v>12</v>
      </c>
      <c r="G69" s="14" t="s">
        <v>74</v>
      </c>
      <c r="H69" s="14" t="s">
        <v>64</v>
      </c>
      <c r="N69" s="7">
        <f t="shared" si="1"/>
        <v>0</v>
      </c>
    </row>
    <row r="70" spans="1:18" s="7" customFormat="1" ht="12.75" hidden="1" customHeight="1" x14ac:dyDescent="0.2">
      <c r="A70" s="66" t="s">
        <v>73</v>
      </c>
      <c r="B70" s="40"/>
      <c r="C70" s="40"/>
      <c r="E70" s="14">
        <v>5</v>
      </c>
      <c r="F70" s="15" t="s">
        <v>12</v>
      </c>
      <c r="G70" s="14" t="s">
        <v>74</v>
      </c>
      <c r="H70" s="14" t="s">
        <v>64</v>
      </c>
      <c r="N70" s="7">
        <f t="shared" si="1"/>
        <v>0</v>
      </c>
    </row>
    <row r="71" spans="1:18" s="7" customFormat="1" ht="12.75" hidden="1" customHeight="1" x14ac:dyDescent="0.2">
      <c r="A71" s="66" t="s">
        <v>76</v>
      </c>
      <c r="B71" s="40"/>
      <c r="C71" s="40"/>
      <c r="E71" s="14">
        <v>5</v>
      </c>
      <c r="F71" s="15" t="s">
        <v>12</v>
      </c>
      <c r="G71" s="14" t="s">
        <v>74</v>
      </c>
      <c r="H71" s="14" t="s">
        <v>60</v>
      </c>
      <c r="N71" s="7">
        <f t="shared" si="1"/>
        <v>0</v>
      </c>
    </row>
    <row r="72" spans="1:18" s="7" customFormat="1" ht="12.75" hidden="1" customHeight="1" x14ac:dyDescent="0.2">
      <c r="A72" s="66" t="s">
        <v>77</v>
      </c>
      <c r="B72" s="40"/>
      <c r="C72" s="40"/>
      <c r="E72" s="14">
        <v>5</v>
      </c>
      <c r="F72" s="15" t="s">
        <v>12</v>
      </c>
      <c r="G72" s="14" t="s">
        <v>74</v>
      </c>
      <c r="H72" s="14" t="s">
        <v>49</v>
      </c>
      <c r="N72" s="7">
        <f t="shared" si="1"/>
        <v>0</v>
      </c>
    </row>
    <row r="73" spans="1:18" s="7" customFormat="1" ht="12.75" customHeight="1" x14ac:dyDescent="0.2">
      <c r="A73" s="66" t="s">
        <v>165</v>
      </c>
      <c r="B73" s="40"/>
      <c r="C73" s="40"/>
      <c r="E73" s="14">
        <v>5</v>
      </c>
      <c r="F73" s="15" t="s">
        <v>12</v>
      </c>
      <c r="G73" s="14" t="s">
        <v>74</v>
      </c>
      <c r="H73" s="14" t="s">
        <v>15</v>
      </c>
      <c r="J73" s="7">
        <v>29500000</v>
      </c>
      <c r="N73" s="7">
        <f t="shared" si="1"/>
        <v>45000000</v>
      </c>
      <c r="P73" s="7">
        <v>45000000</v>
      </c>
      <c r="R73" s="7">
        <v>5000000</v>
      </c>
    </row>
    <row r="74" spans="1:18" s="7" customFormat="1" ht="12.75" hidden="1" customHeight="1" x14ac:dyDescent="0.2">
      <c r="A74" s="66" t="s">
        <v>78</v>
      </c>
      <c r="B74" s="40"/>
      <c r="C74" s="40"/>
      <c r="E74" s="14">
        <v>5</v>
      </c>
      <c r="F74" s="15" t="s">
        <v>12</v>
      </c>
      <c r="G74" s="14" t="s">
        <v>79</v>
      </c>
      <c r="H74" s="14" t="s">
        <v>10</v>
      </c>
      <c r="N74" s="7">
        <f t="shared" si="1"/>
        <v>0</v>
      </c>
    </row>
    <row r="75" spans="1:18" s="7" customFormat="1" ht="12.75" hidden="1" customHeight="1" x14ac:dyDescent="0.2">
      <c r="A75" s="66" t="s">
        <v>80</v>
      </c>
      <c r="B75" s="40"/>
      <c r="C75" s="40"/>
      <c r="E75" s="14">
        <v>5</v>
      </c>
      <c r="F75" s="15" t="s">
        <v>12</v>
      </c>
      <c r="G75" s="14" t="s">
        <v>79</v>
      </c>
      <c r="H75" s="14" t="s">
        <v>15</v>
      </c>
      <c r="N75" s="7">
        <f t="shared" si="1"/>
        <v>0</v>
      </c>
    </row>
    <row r="76" spans="1:18" s="7" customFormat="1" ht="12.75" hidden="1" customHeight="1" x14ac:dyDescent="0.2">
      <c r="A76" s="66" t="s">
        <v>169</v>
      </c>
      <c r="B76" s="40"/>
      <c r="C76" s="40"/>
      <c r="E76" s="14">
        <v>5</v>
      </c>
      <c r="F76" s="15" t="s">
        <v>12</v>
      </c>
      <c r="G76" s="14" t="s">
        <v>79</v>
      </c>
      <c r="H76" s="15" t="s">
        <v>60</v>
      </c>
      <c r="N76" s="7">
        <f t="shared" si="1"/>
        <v>0</v>
      </c>
    </row>
    <row r="77" spans="1:18" s="7" customFormat="1" ht="12.75" hidden="1" customHeight="1" x14ac:dyDescent="0.2">
      <c r="A77" s="66" t="s">
        <v>170</v>
      </c>
      <c r="B77" s="40"/>
      <c r="C77" s="40"/>
      <c r="E77" s="14">
        <v>5</v>
      </c>
      <c r="F77" s="15" t="s">
        <v>12</v>
      </c>
      <c r="G77" s="14" t="s">
        <v>79</v>
      </c>
      <c r="H77" s="15" t="s">
        <v>19</v>
      </c>
      <c r="N77" s="7">
        <f t="shared" si="1"/>
        <v>0</v>
      </c>
    </row>
    <row r="78" spans="1:18" s="7" customFormat="1" ht="12.75" hidden="1" customHeight="1" x14ac:dyDescent="0.2">
      <c r="A78" s="66" t="s">
        <v>171</v>
      </c>
      <c r="B78" s="40"/>
      <c r="C78" s="40"/>
      <c r="E78" s="14">
        <v>5</v>
      </c>
      <c r="F78" s="15" t="s">
        <v>12</v>
      </c>
      <c r="G78" s="14" t="s">
        <v>79</v>
      </c>
      <c r="H78" s="15" t="s">
        <v>82</v>
      </c>
      <c r="N78" s="7">
        <f t="shared" si="1"/>
        <v>0</v>
      </c>
    </row>
    <row r="79" spans="1:18" s="7" customFormat="1" ht="12.75" hidden="1" customHeight="1" x14ac:dyDescent="0.2">
      <c r="A79" s="66" t="s">
        <v>81</v>
      </c>
      <c r="B79" s="40"/>
      <c r="C79" s="40"/>
      <c r="E79" s="14">
        <v>5</v>
      </c>
      <c r="F79" s="15" t="s">
        <v>12</v>
      </c>
      <c r="G79" s="14" t="s">
        <v>59</v>
      </c>
      <c r="H79" s="15" t="s">
        <v>82</v>
      </c>
      <c r="N79" s="7">
        <f t="shared" si="1"/>
        <v>0</v>
      </c>
    </row>
    <row r="80" spans="1:18" s="7" customFormat="1" ht="12.75" hidden="1" customHeight="1" x14ac:dyDescent="0.2">
      <c r="A80" s="66" t="s">
        <v>83</v>
      </c>
      <c r="B80" s="40"/>
      <c r="C80" s="40"/>
      <c r="E80" s="14">
        <v>5</v>
      </c>
      <c r="F80" s="15" t="s">
        <v>12</v>
      </c>
      <c r="G80" s="14" t="s">
        <v>84</v>
      </c>
      <c r="H80" s="15" t="s">
        <v>8</v>
      </c>
      <c r="N80" s="7">
        <f t="shared" si="1"/>
        <v>0</v>
      </c>
    </row>
    <row r="81" spans="1:18" s="7" customFormat="1" ht="12.75" hidden="1" customHeight="1" x14ac:dyDescent="0.2">
      <c r="A81" s="66" t="s">
        <v>85</v>
      </c>
      <c r="B81" s="40"/>
      <c r="C81" s="40"/>
      <c r="E81" s="14">
        <v>5</v>
      </c>
      <c r="F81" s="15" t="s">
        <v>12</v>
      </c>
      <c r="G81" s="14" t="s">
        <v>84</v>
      </c>
      <c r="H81" s="15" t="s">
        <v>10</v>
      </c>
      <c r="N81" s="7">
        <f t="shared" si="1"/>
        <v>0</v>
      </c>
    </row>
    <row r="82" spans="1:18" s="7" customFormat="1" ht="12.75" hidden="1" customHeight="1" x14ac:dyDescent="0.2">
      <c r="A82" s="66" t="s">
        <v>86</v>
      </c>
      <c r="B82" s="40"/>
      <c r="C82" s="40"/>
      <c r="E82" s="14">
        <v>5</v>
      </c>
      <c r="F82" s="15" t="s">
        <v>12</v>
      </c>
      <c r="G82" s="14" t="s">
        <v>84</v>
      </c>
      <c r="H82" s="15" t="s">
        <v>15</v>
      </c>
      <c r="N82" s="7">
        <f t="shared" si="1"/>
        <v>0</v>
      </c>
    </row>
    <row r="83" spans="1:18" s="7" customFormat="1" ht="12.75" hidden="1" customHeight="1" x14ac:dyDescent="0.2">
      <c r="A83" s="66" t="s">
        <v>172</v>
      </c>
      <c r="B83" s="40"/>
      <c r="C83" s="40"/>
      <c r="E83" s="14">
        <v>5</v>
      </c>
      <c r="F83" s="15" t="s">
        <v>12</v>
      </c>
      <c r="G83" s="14" t="s">
        <v>174</v>
      </c>
      <c r="H83" s="15" t="s">
        <v>8</v>
      </c>
      <c r="N83" s="7">
        <f t="shared" si="1"/>
        <v>0</v>
      </c>
    </row>
    <row r="84" spans="1:18" s="7" customFormat="1" ht="12.75" hidden="1" customHeight="1" x14ac:dyDescent="0.2">
      <c r="A84" s="66" t="s">
        <v>173</v>
      </c>
      <c r="B84" s="40"/>
      <c r="C84" s="40"/>
      <c r="E84" s="14">
        <v>5</v>
      </c>
      <c r="F84" s="15" t="s">
        <v>12</v>
      </c>
      <c r="G84" s="14" t="s">
        <v>174</v>
      </c>
      <c r="H84" s="15" t="s">
        <v>10</v>
      </c>
      <c r="N84" s="7">
        <f t="shared" si="1"/>
        <v>0</v>
      </c>
    </row>
    <row r="85" spans="1:18" s="7" customFormat="1" ht="12.75" customHeight="1" x14ac:dyDescent="0.2">
      <c r="A85" s="66" t="s">
        <v>87</v>
      </c>
      <c r="B85" s="40"/>
      <c r="C85" s="40"/>
      <c r="E85" s="14">
        <v>5</v>
      </c>
      <c r="F85" s="15" t="s">
        <v>12</v>
      </c>
      <c r="G85" s="14" t="s">
        <v>174</v>
      </c>
      <c r="H85" s="15" t="s">
        <v>15</v>
      </c>
      <c r="J85" s="7">
        <v>6500000</v>
      </c>
      <c r="N85" s="7">
        <f t="shared" si="1"/>
        <v>5000000</v>
      </c>
      <c r="P85" s="7">
        <v>5000000</v>
      </c>
      <c r="R85" s="7">
        <v>5000000</v>
      </c>
    </row>
    <row r="86" spans="1:18" s="7" customFormat="1" ht="12.75" customHeight="1" x14ac:dyDescent="0.2">
      <c r="A86" s="66" t="s">
        <v>294</v>
      </c>
      <c r="B86" s="40"/>
      <c r="C86" s="40"/>
      <c r="E86" s="14">
        <v>5</v>
      </c>
      <c r="F86" s="15" t="s">
        <v>12</v>
      </c>
      <c r="G86" s="83">
        <v>99</v>
      </c>
      <c r="H86" s="89">
        <v>990</v>
      </c>
      <c r="J86" s="7">
        <v>43642753.490000002</v>
      </c>
      <c r="N86" s="7">
        <f t="shared" si="1"/>
        <v>49501500</v>
      </c>
      <c r="P86" s="7">
        <v>49501500</v>
      </c>
      <c r="R86" s="7">
        <v>55500000</v>
      </c>
    </row>
    <row r="87" spans="1:18" s="7" customFormat="1" ht="15" customHeight="1" x14ac:dyDescent="0.2">
      <c r="A87" s="129" t="s">
        <v>191</v>
      </c>
      <c r="B87" s="129"/>
      <c r="C87" s="129"/>
      <c r="J87" s="22">
        <f>SUM(J16:J86)</f>
        <v>99292753.49000001</v>
      </c>
      <c r="K87" s="18"/>
      <c r="L87" s="21">
        <f>SUM(L66:L79)</f>
        <v>0</v>
      </c>
      <c r="N87" s="22">
        <f>SUM(N15:N86)</f>
        <v>118151500</v>
      </c>
      <c r="P87" s="22">
        <f>SUM(P15:P86)</f>
        <v>118151500</v>
      </c>
      <c r="R87" s="22">
        <f>SUM(R16:R86)</f>
        <v>73500000</v>
      </c>
    </row>
    <row r="88" spans="1:18" s="7" customFormat="1" ht="6" customHeight="1" x14ac:dyDescent="0.2">
      <c r="A88" s="20"/>
      <c r="B88" s="20"/>
      <c r="C88" s="20"/>
      <c r="J88" s="18"/>
      <c r="K88" s="18"/>
    </row>
    <row r="89" spans="1:18" s="7" customFormat="1" ht="12.75" customHeight="1" x14ac:dyDescent="0.2">
      <c r="A89" s="68" t="s">
        <v>190</v>
      </c>
      <c r="B89" s="11"/>
      <c r="C89" s="11"/>
    </row>
    <row r="90" spans="1:18" s="7" customFormat="1" ht="12.75" hidden="1" customHeight="1" x14ac:dyDescent="0.2">
      <c r="A90" s="11" t="s">
        <v>89</v>
      </c>
      <c r="B90" s="24"/>
      <c r="C90" s="24"/>
    </row>
    <row r="91" spans="1:18" s="7" customFormat="1" ht="12.75" hidden="1" customHeight="1" x14ac:dyDescent="0.2">
      <c r="A91" s="70" t="s">
        <v>90</v>
      </c>
      <c r="B91" s="9"/>
      <c r="C91" s="9"/>
      <c r="E91" s="14">
        <v>1</v>
      </c>
      <c r="F91" s="15" t="s">
        <v>12</v>
      </c>
      <c r="G91" s="14" t="s">
        <v>54</v>
      </c>
      <c r="H91" s="16" t="s">
        <v>10</v>
      </c>
    </row>
    <row r="92" spans="1:18" s="7" customFormat="1" ht="12.75" customHeight="1" x14ac:dyDescent="0.2">
      <c r="A92" s="71" t="s">
        <v>91</v>
      </c>
      <c r="B92" s="25"/>
      <c r="C92" s="25"/>
    </row>
    <row r="93" spans="1:18" s="7" customFormat="1" ht="12.75" hidden="1" customHeight="1" x14ac:dyDescent="0.2">
      <c r="A93" s="66" t="s">
        <v>92</v>
      </c>
      <c r="B93" s="40"/>
      <c r="C93" s="40"/>
      <c r="E93" s="14">
        <v>1</v>
      </c>
      <c r="F93" s="15" t="s">
        <v>93</v>
      </c>
      <c r="G93" s="14" t="s">
        <v>7</v>
      </c>
      <c r="H93" s="14" t="s">
        <v>8</v>
      </c>
    </row>
    <row r="94" spans="1:18" s="7" customFormat="1" ht="12.75" hidden="1" customHeight="1" x14ac:dyDescent="0.2">
      <c r="A94" s="66" t="s">
        <v>94</v>
      </c>
      <c r="B94" s="40"/>
      <c r="C94" s="40"/>
      <c r="E94" s="14">
        <v>1</v>
      </c>
      <c r="F94" s="15" t="s">
        <v>93</v>
      </c>
      <c r="G94" s="14" t="s">
        <v>34</v>
      </c>
      <c r="H94" s="14" t="s">
        <v>8</v>
      </c>
    </row>
    <row r="95" spans="1:18" s="7" customFormat="1" ht="12.75" hidden="1" customHeight="1" x14ac:dyDescent="0.2">
      <c r="A95" s="66" t="s">
        <v>95</v>
      </c>
      <c r="B95" s="42"/>
      <c r="C95" s="42"/>
      <c r="E95" s="14">
        <v>1</v>
      </c>
      <c r="F95" s="15" t="s">
        <v>93</v>
      </c>
      <c r="G95" s="14" t="s">
        <v>34</v>
      </c>
      <c r="H95" s="14" t="s">
        <v>49</v>
      </c>
    </row>
    <row r="96" spans="1:18" s="7" customFormat="1" ht="12.75" hidden="1" customHeight="1" x14ac:dyDescent="0.2">
      <c r="A96" s="66" t="s">
        <v>96</v>
      </c>
      <c r="B96" s="42"/>
      <c r="C96" s="42"/>
      <c r="D96" s="15"/>
      <c r="E96" s="14">
        <v>1</v>
      </c>
      <c r="F96" s="15" t="s">
        <v>93</v>
      </c>
      <c r="G96" s="14" t="s">
        <v>54</v>
      </c>
      <c r="H96" s="14" t="s">
        <v>10</v>
      </c>
    </row>
    <row r="97" spans="1:18" s="7" customFormat="1" ht="12.75" hidden="1" customHeight="1" x14ac:dyDescent="0.2">
      <c r="A97" s="66" t="s">
        <v>97</v>
      </c>
      <c r="B97" s="40"/>
      <c r="C97" s="40"/>
      <c r="E97" s="14">
        <v>1</v>
      </c>
      <c r="F97" s="15" t="s">
        <v>93</v>
      </c>
      <c r="G97" s="14" t="s">
        <v>93</v>
      </c>
      <c r="H97" s="14" t="s">
        <v>8</v>
      </c>
    </row>
    <row r="98" spans="1:18" s="7" customFormat="1" ht="12.75" hidden="1" customHeight="1" x14ac:dyDescent="0.2">
      <c r="A98" s="66" t="s">
        <v>98</v>
      </c>
      <c r="B98" s="42"/>
      <c r="C98" s="42"/>
      <c r="E98" s="14">
        <v>1</v>
      </c>
      <c r="F98" s="15" t="s">
        <v>93</v>
      </c>
      <c r="G98" s="14" t="s">
        <v>54</v>
      </c>
      <c r="H98" s="14" t="s">
        <v>15</v>
      </c>
    </row>
    <row r="99" spans="1:18" s="7" customFormat="1" ht="12.75" hidden="1" customHeight="1" x14ac:dyDescent="0.2">
      <c r="A99" s="66" t="s">
        <v>99</v>
      </c>
      <c r="B99" s="42"/>
      <c r="C99" s="42"/>
      <c r="D99" s="15"/>
      <c r="E99" s="14">
        <v>1</v>
      </c>
      <c r="F99" s="15" t="s">
        <v>93</v>
      </c>
      <c r="G99" s="14" t="s">
        <v>93</v>
      </c>
      <c r="H99" s="14" t="s">
        <v>10</v>
      </c>
    </row>
    <row r="100" spans="1:18" s="7" customFormat="1" ht="12.75" hidden="1" customHeight="1" x14ac:dyDescent="0.2">
      <c r="A100" s="66" t="s">
        <v>100</v>
      </c>
      <c r="B100" s="40"/>
      <c r="C100" s="40"/>
      <c r="E100" s="14">
        <v>1</v>
      </c>
      <c r="F100" s="15" t="s">
        <v>93</v>
      </c>
      <c r="G100" s="14" t="s">
        <v>54</v>
      </c>
      <c r="H100" s="14" t="s">
        <v>19</v>
      </c>
    </row>
    <row r="101" spans="1:18" s="7" customFormat="1" ht="12.75" hidden="1" customHeight="1" x14ac:dyDescent="0.2">
      <c r="A101" s="66" t="s">
        <v>175</v>
      </c>
      <c r="B101" s="40"/>
      <c r="C101" s="40"/>
      <c r="E101" s="14">
        <v>1</v>
      </c>
      <c r="F101" s="15" t="s">
        <v>93</v>
      </c>
      <c r="G101" s="14" t="s">
        <v>54</v>
      </c>
      <c r="H101" s="14" t="s">
        <v>82</v>
      </c>
    </row>
    <row r="102" spans="1:18" s="7" customFormat="1" ht="12.75" hidden="1" customHeight="1" x14ac:dyDescent="0.2">
      <c r="A102" s="66" t="s">
        <v>175</v>
      </c>
      <c r="B102" s="40"/>
      <c r="C102" s="40"/>
      <c r="E102" s="14">
        <v>1</v>
      </c>
      <c r="F102" s="15" t="s">
        <v>93</v>
      </c>
      <c r="G102" s="14" t="s">
        <v>54</v>
      </c>
      <c r="H102" s="14" t="s">
        <v>82</v>
      </c>
    </row>
    <row r="103" spans="1:18" s="7" customFormat="1" ht="12.75" hidden="1" customHeight="1" x14ac:dyDescent="0.2">
      <c r="A103" s="66" t="s">
        <v>176</v>
      </c>
      <c r="B103" s="40"/>
      <c r="C103" s="40"/>
      <c r="E103" s="14">
        <v>1</v>
      </c>
      <c r="F103" s="15" t="s">
        <v>93</v>
      </c>
      <c r="G103" s="14" t="s">
        <v>54</v>
      </c>
      <c r="H103" s="14" t="s">
        <v>45</v>
      </c>
    </row>
    <row r="104" spans="1:18" s="7" customFormat="1" ht="12.75" hidden="1" customHeight="1" x14ac:dyDescent="0.2">
      <c r="A104" s="66" t="s">
        <v>177</v>
      </c>
      <c r="B104" s="40"/>
      <c r="C104" s="40"/>
      <c r="E104" s="14">
        <v>1</v>
      </c>
      <c r="F104" s="15" t="s">
        <v>93</v>
      </c>
      <c r="G104" s="14" t="s">
        <v>54</v>
      </c>
      <c r="H104" s="14" t="s">
        <v>146</v>
      </c>
    </row>
    <row r="105" spans="1:18" s="7" customFormat="1" ht="12.75" hidden="1" customHeight="1" x14ac:dyDescent="0.2">
      <c r="A105" s="66" t="s">
        <v>101</v>
      </c>
      <c r="B105" s="40"/>
      <c r="C105" s="40"/>
      <c r="E105" s="14">
        <v>1</v>
      </c>
      <c r="F105" s="15" t="s">
        <v>93</v>
      </c>
      <c r="G105" s="14" t="s">
        <v>54</v>
      </c>
      <c r="H105" s="14" t="s">
        <v>102</v>
      </c>
    </row>
    <row r="106" spans="1:18" s="7" customFormat="1" ht="12.75" hidden="1" customHeight="1" x14ac:dyDescent="0.2">
      <c r="A106" s="66" t="s">
        <v>103</v>
      </c>
      <c r="B106" s="40"/>
      <c r="C106" s="40"/>
      <c r="E106" s="14">
        <v>1</v>
      </c>
      <c r="F106" s="15" t="s">
        <v>93</v>
      </c>
      <c r="G106" s="14" t="s">
        <v>54</v>
      </c>
      <c r="H106" s="14" t="s">
        <v>24</v>
      </c>
    </row>
    <row r="107" spans="1:18" s="7" customFormat="1" ht="12.75" hidden="1" customHeight="1" x14ac:dyDescent="0.2">
      <c r="A107" s="66" t="s">
        <v>104</v>
      </c>
      <c r="B107" s="40"/>
      <c r="C107" s="40"/>
      <c r="E107" s="14">
        <v>1</v>
      </c>
      <c r="F107" s="15" t="s">
        <v>93</v>
      </c>
      <c r="G107" s="14" t="s">
        <v>54</v>
      </c>
      <c r="H107" s="14" t="s">
        <v>28</v>
      </c>
    </row>
    <row r="108" spans="1:18" s="7" customFormat="1" ht="12.75" customHeight="1" x14ac:dyDescent="0.2">
      <c r="A108" s="66" t="s">
        <v>331</v>
      </c>
      <c r="B108" s="40"/>
      <c r="C108" s="40"/>
      <c r="D108" s="15"/>
      <c r="E108" s="14">
        <v>1</v>
      </c>
      <c r="F108" s="15" t="s">
        <v>93</v>
      </c>
      <c r="G108" s="14" t="s">
        <v>54</v>
      </c>
      <c r="H108" s="14" t="s">
        <v>45</v>
      </c>
      <c r="N108" s="7">
        <f t="shared" ref="N108:N115" si="2">P108-L108</f>
        <v>1000000</v>
      </c>
      <c r="P108" s="7">
        <v>1000000</v>
      </c>
      <c r="R108" s="7">
        <f>1000000+10190000</f>
        <v>11190000</v>
      </c>
    </row>
    <row r="109" spans="1:18" s="7" customFormat="1" ht="12.75" hidden="1" customHeight="1" x14ac:dyDescent="0.2">
      <c r="A109" s="66" t="s">
        <v>106</v>
      </c>
      <c r="B109" s="40"/>
      <c r="C109" s="40"/>
      <c r="D109" s="15"/>
      <c r="E109" s="14">
        <v>1</v>
      </c>
      <c r="F109" s="15" t="s">
        <v>93</v>
      </c>
      <c r="G109" s="14" t="s">
        <v>67</v>
      </c>
      <c r="H109" s="14" t="s">
        <v>8</v>
      </c>
      <c r="N109" s="7">
        <f t="shared" si="2"/>
        <v>0</v>
      </c>
    </row>
    <row r="110" spans="1:18" s="7" customFormat="1" ht="12.75" hidden="1" customHeight="1" x14ac:dyDescent="0.2">
      <c r="A110" s="85" t="s">
        <v>295</v>
      </c>
      <c r="B110" s="40"/>
      <c r="C110" s="40"/>
      <c r="D110" s="15"/>
      <c r="E110" s="14">
        <v>1</v>
      </c>
      <c r="F110" s="15" t="s">
        <v>93</v>
      </c>
      <c r="G110" s="14" t="s">
        <v>67</v>
      </c>
      <c r="H110" s="14" t="s">
        <v>17</v>
      </c>
      <c r="N110" s="7">
        <f t="shared" si="2"/>
        <v>0</v>
      </c>
    </row>
    <row r="111" spans="1:18" s="7" customFormat="1" ht="12.75" hidden="1" customHeight="1" x14ac:dyDescent="0.2">
      <c r="A111" s="66" t="s">
        <v>107</v>
      </c>
      <c r="B111" s="40"/>
      <c r="C111" s="40"/>
      <c r="D111" s="15"/>
      <c r="E111" s="14">
        <v>1</v>
      </c>
      <c r="F111" s="15" t="s">
        <v>93</v>
      </c>
      <c r="G111" s="14" t="s">
        <v>59</v>
      </c>
      <c r="H111" s="16" t="s">
        <v>49</v>
      </c>
      <c r="N111" s="7">
        <f t="shared" si="2"/>
        <v>0</v>
      </c>
    </row>
    <row r="112" spans="1:18" s="7" customFormat="1" ht="12.75" hidden="1" customHeight="1" x14ac:dyDescent="0.2">
      <c r="A112" s="66" t="s">
        <v>178</v>
      </c>
      <c r="B112" s="40"/>
      <c r="C112" s="40"/>
      <c r="D112" s="15"/>
      <c r="E112" s="14">
        <v>1</v>
      </c>
      <c r="F112" s="15" t="s">
        <v>93</v>
      </c>
      <c r="G112" s="14" t="s">
        <v>29</v>
      </c>
      <c r="H112" s="14" t="s">
        <v>8</v>
      </c>
      <c r="N112" s="7">
        <f t="shared" si="2"/>
        <v>0</v>
      </c>
    </row>
    <row r="113" spans="1:18" s="7" customFormat="1" ht="12.75" customHeight="1" x14ac:dyDescent="0.2">
      <c r="A113" s="66" t="s">
        <v>295</v>
      </c>
      <c r="B113" s="40"/>
      <c r="C113" s="40"/>
      <c r="D113" s="15"/>
      <c r="E113" s="14">
        <v>1</v>
      </c>
      <c r="F113" s="15" t="s">
        <v>93</v>
      </c>
      <c r="G113" s="16" t="s">
        <v>67</v>
      </c>
      <c r="H113" s="16" t="s">
        <v>17</v>
      </c>
      <c r="N113" s="7">
        <f t="shared" si="2"/>
        <v>2000000</v>
      </c>
      <c r="P113" s="7">
        <v>2000000</v>
      </c>
      <c r="R113" s="7">
        <v>2000000</v>
      </c>
    </row>
    <row r="114" spans="1:18" s="27" customFormat="1" ht="12.75" customHeight="1" x14ac:dyDescent="0.2">
      <c r="A114" s="143" t="s">
        <v>271</v>
      </c>
      <c r="B114" s="143"/>
      <c r="C114" s="143"/>
      <c r="D114" s="15"/>
      <c r="E114" s="14">
        <v>1</v>
      </c>
      <c r="F114" s="15" t="s">
        <v>93</v>
      </c>
      <c r="G114" s="14" t="s">
        <v>29</v>
      </c>
      <c r="H114" s="14" t="s">
        <v>10</v>
      </c>
      <c r="I114" s="7"/>
      <c r="J114" s="7"/>
      <c r="K114" s="7"/>
      <c r="L114" s="7"/>
      <c r="M114" s="7"/>
      <c r="N114" s="7">
        <f t="shared" si="2"/>
        <v>30000000</v>
      </c>
      <c r="O114" s="7"/>
      <c r="P114" s="7">
        <v>30000000</v>
      </c>
      <c r="Q114" s="7"/>
      <c r="R114" s="7">
        <v>80000000</v>
      </c>
    </row>
    <row r="115" spans="1:18" s="7" customFormat="1" ht="12" customHeight="1" x14ac:dyDescent="0.2">
      <c r="A115" s="66" t="s">
        <v>268</v>
      </c>
      <c r="B115" s="40"/>
      <c r="C115" s="40"/>
      <c r="D115" s="15"/>
      <c r="E115" s="14">
        <v>1</v>
      </c>
      <c r="F115" s="15" t="s">
        <v>93</v>
      </c>
      <c r="G115" s="14" t="s">
        <v>29</v>
      </c>
      <c r="H115" s="16" t="s">
        <v>49</v>
      </c>
      <c r="N115" s="7">
        <f t="shared" si="2"/>
        <v>13853500</v>
      </c>
      <c r="P115" s="7">
        <v>13853500</v>
      </c>
      <c r="R115" s="7">
        <f>12310000+6000000</f>
        <v>18310000</v>
      </c>
    </row>
    <row r="116" spans="1:18" s="7" customFormat="1" ht="15" customHeight="1" x14ac:dyDescent="0.2">
      <c r="A116" s="63" t="s">
        <v>108</v>
      </c>
      <c r="B116" s="26"/>
      <c r="C116" s="26"/>
      <c r="D116" s="27"/>
      <c r="E116" s="27"/>
      <c r="F116" s="27"/>
      <c r="G116" s="27"/>
      <c r="H116" s="27"/>
      <c r="I116" s="27"/>
      <c r="J116" s="21">
        <f>SUM(J95:J113)</f>
        <v>0</v>
      </c>
      <c r="K116" s="23"/>
      <c r="L116" s="21">
        <f>SUM(L95:L108)</f>
        <v>0</v>
      </c>
      <c r="M116" s="27"/>
      <c r="N116" s="21">
        <f>SUM(N95:N115)</f>
        <v>46853500</v>
      </c>
      <c r="O116" s="27"/>
      <c r="P116" s="21">
        <f>SUM(P102:P115)</f>
        <v>46853500</v>
      </c>
      <c r="Q116" s="27"/>
      <c r="R116" s="21">
        <f>SUM(R102:R115)</f>
        <v>111500000</v>
      </c>
    </row>
    <row r="117" spans="1:18" s="7" customFormat="1" ht="5.25" customHeight="1" x14ac:dyDescent="0.2">
      <c r="A117" s="63"/>
      <c r="B117" s="26"/>
      <c r="C117" s="26"/>
      <c r="D117" s="27"/>
      <c r="E117" s="27"/>
      <c r="F117" s="27"/>
      <c r="G117" s="27"/>
      <c r="H117" s="27"/>
      <c r="I117" s="27"/>
      <c r="J117" s="23"/>
      <c r="K117" s="23"/>
      <c r="L117" s="23"/>
      <c r="M117" s="27"/>
      <c r="N117" s="23"/>
      <c r="O117" s="27"/>
      <c r="P117" s="23"/>
      <c r="Q117" s="27"/>
      <c r="R117" s="23"/>
    </row>
    <row r="118" spans="1:18" s="7" customFormat="1" ht="16.5" customHeight="1" thickBot="1" x14ac:dyDescent="0.25">
      <c r="A118" s="11" t="s">
        <v>110</v>
      </c>
      <c r="B118" s="28"/>
      <c r="C118" s="28"/>
      <c r="J118" s="29">
        <f>J87+J114</f>
        <v>99292753.49000001</v>
      </c>
      <c r="K118" s="23"/>
      <c r="L118" s="29">
        <f>L87+L114</f>
        <v>0</v>
      </c>
      <c r="N118" s="29">
        <f>N87+N114</f>
        <v>148151500</v>
      </c>
      <c r="P118" s="29">
        <f>P87+P116</f>
        <v>165005000</v>
      </c>
      <c r="R118" s="29">
        <f>R87+R116</f>
        <v>185000000</v>
      </c>
    </row>
    <row r="119" spans="1:18" s="7" customFormat="1" ht="13.5" thickTop="1" x14ac:dyDescent="0.2">
      <c r="A119" s="31"/>
      <c r="B119" s="31"/>
      <c r="C119" s="31"/>
      <c r="D119" s="34"/>
      <c r="E119" s="31"/>
      <c r="F119" s="31"/>
      <c r="H119" s="35"/>
      <c r="I119" s="35"/>
      <c r="J119" s="35"/>
      <c r="K119" s="35"/>
      <c r="L119" s="35"/>
      <c r="M119" s="35"/>
    </row>
    <row r="120" spans="1:18" s="7" customFormat="1" x14ac:dyDescent="0.2">
      <c r="A120" s="31"/>
      <c r="B120" s="31"/>
      <c r="C120" s="31"/>
      <c r="D120" s="34"/>
      <c r="E120" s="31"/>
      <c r="F120" s="31"/>
      <c r="H120" s="35"/>
      <c r="I120" s="35"/>
      <c r="J120" s="35"/>
      <c r="K120" s="35"/>
      <c r="L120" s="35"/>
      <c r="M120" s="35"/>
    </row>
    <row r="121" spans="1:18" x14ac:dyDescent="0.2">
      <c r="A121" s="77"/>
      <c r="B121" s="138" t="s">
        <v>133</v>
      </c>
      <c r="C121" s="138"/>
      <c r="D121" s="33"/>
      <c r="E121" s="32"/>
      <c r="G121" s="31"/>
      <c r="I121" s="31"/>
      <c r="J121" s="138" t="s">
        <v>320</v>
      </c>
      <c r="K121" s="138"/>
      <c r="L121" s="138"/>
      <c r="M121" s="47"/>
      <c r="N121" s="49"/>
      <c r="O121" s="49"/>
      <c r="P121" s="48" t="s">
        <v>135</v>
      </c>
    </row>
    <row r="122" spans="1:18" x14ac:dyDescent="0.2">
      <c r="A122" s="50"/>
      <c r="B122" s="50"/>
      <c r="D122" s="33"/>
      <c r="E122" s="51"/>
      <c r="G122" s="31"/>
      <c r="I122" s="31"/>
      <c r="J122" s="30"/>
      <c r="M122" s="30"/>
      <c r="N122" s="36"/>
      <c r="O122" s="36"/>
      <c r="P122" s="51"/>
    </row>
    <row r="123" spans="1:18" x14ac:dyDescent="0.2">
      <c r="A123" s="50"/>
      <c r="B123" s="50"/>
      <c r="D123" s="33"/>
      <c r="E123" s="51"/>
      <c r="G123" s="31"/>
      <c r="I123" s="31"/>
      <c r="J123" s="116"/>
      <c r="M123" s="116"/>
      <c r="N123" s="36"/>
      <c r="O123" s="36"/>
      <c r="P123" s="51"/>
    </row>
    <row r="124" spans="1:18" x14ac:dyDescent="0.2">
      <c r="A124" s="52"/>
      <c r="B124" s="52"/>
      <c r="D124" s="31"/>
      <c r="E124" s="53"/>
      <c r="G124" s="31"/>
      <c r="I124" s="31"/>
      <c r="J124" s="31"/>
      <c r="M124" s="31"/>
      <c r="P124" s="53"/>
    </row>
    <row r="125" spans="1:18" x14ac:dyDescent="0.2">
      <c r="A125" s="78"/>
      <c r="B125" s="139" t="s">
        <v>290</v>
      </c>
      <c r="C125" s="139"/>
      <c r="D125" s="55"/>
      <c r="E125" s="56"/>
      <c r="G125" s="31"/>
      <c r="I125" s="31"/>
      <c r="J125" s="139" t="s">
        <v>319</v>
      </c>
      <c r="K125" s="139"/>
      <c r="L125" s="139"/>
      <c r="M125" s="57"/>
      <c r="N125" s="59"/>
      <c r="O125" s="59"/>
      <c r="P125" s="58" t="s">
        <v>137</v>
      </c>
    </row>
    <row r="126" spans="1:18" x14ac:dyDescent="0.2">
      <c r="A126" s="75"/>
      <c r="B126" s="138" t="s">
        <v>291</v>
      </c>
      <c r="C126" s="138"/>
      <c r="D126" s="31"/>
      <c r="E126" s="32"/>
      <c r="G126" s="31"/>
      <c r="I126" s="31"/>
      <c r="J126" s="138" t="s">
        <v>305</v>
      </c>
      <c r="K126" s="138"/>
      <c r="L126" s="138"/>
      <c r="M126" s="33"/>
      <c r="N126" s="35"/>
      <c r="O126" s="35"/>
      <c r="P126" s="60" t="s">
        <v>139</v>
      </c>
    </row>
  </sheetData>
  <mergeCells count="16">
    <mergeCell ref="J121:L121"/>
    <mergeCell ref="J125:L125"/>
    <mergeCell ref="J126:L126"/>
    <mergeCell ref="A13:C13"/>
    <mergeCell ref="E13:H13"/>
    <mergeCell ref="A87:C87"/>
    <mergeCell ref="A114:C114"/>
    <mergeCell ref="B121:C121"/>
    <mergeCell ref="B125:C125"/>
    <mergeCell ref="B126:C126"/>
    <mergeCell ref="A1:S1"/>
    <mergeCell ref="A2:S2"/>
    <mergeCell ref="L9:P9"/>
    <mergeCell ref="P10:P12"/>
    <mergeCell ref="A11:C11"/>
    <mergeCell ref="E11:H11"/>
  </mergeCells>
  <printOptions horizontalCentered="1"/>
  <pageMargins left="0.75" right="0.5" top="1" bottom="1" header="0.75" footer="0.5"/>
  <pageSetup paperSize="5" scale="90" orientation="landscape" horizontalDpi="4294967293" verticalDpi="300" r:id="rId1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S28"/>
  <sheetViews>
    <sheetView view="pageBreakPreview" zoomScaleNormal="85" zoomScaleSheetLayoutView="100" workbookViewId="0">
      <pane xSplit="1" ySplit="14" topLeftCell="B15" activePane="bottomRight" state="frozen"/>
      <selection pane="topRight" activeCell="D1" sqref="D1"/>
      <selection pane="bottomLeft" activeCell="A16" sqref="A16"/>
      <selection pane="bottomRight" activeCell="N6" sqref="N6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4.886718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130" t="s">
        <v>111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19" ht="15.75" customHeight="1" x14ac:dyDescent="0.2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287</v>
      </c>
      <c r="H4" s="3"/>
      <c r="I4" s="3"/>
      <c r="R4" s="80">
        <v>9999</v>
      </c>
    </row>
    <row r="5" spans="1:19" ht="15" customHeight="1" x14ac:dyDescent="0.2">
      <c r="A5" s="5" t="s">
        <v>119</v>
      </c>
      <c r="B5" s="2" t="s">
        <v>113</v>
      </c>
      <c r="C5" s="5" t="s">
        <v>288</v>
      </c>
    </row>
    <row r="6" spans="1:19" ht="15" customHeight="1" x14ac:dyDescent="0.2">
      <c r="A6" s="5" t="s">
        <v>120</v>
      </c>
      <c r="B6" s="2" t="s">
        <v>113</v>
      </c>
      <c r="C6" s="5" t="s">
        <v>292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15" customHeight="1" x14ac:dyDescent="0.2">
      <c r="A8" s="6"/>
      <c r="B8" s="2"/>
      <c r="C8" s="6"/>
    </row>
    <row r="9" spans="1:19" ht="15" customHeight="1" x14ac:dyDescent="0.2">
      <c r="L9" s="134" t="s">
        <v>122</v>
      </c>
      <c r="M9" s="134"/>
      <c r="N9" s="134"/>
      <c r="O9" s="134"/>
      <c r="P9" s="134"/>
      <c r="Q9" s="81"/>
    </row>
    <row r="10" spans="1:19" ht="15" customHeight="1" x14ac:dyDescent="0.2">
      <c r="H10" s="8"/>
      <c r="I10" s="8"/>
      <c r="J10" s="8" t="s">
        <v>303</v>
      </c>
      <c r="K10" s="8"/>
      <c r="L10" s="62" t="s">
        <v>123</v>
      </c>
      <c r="M10" s="62"/>
      <c r="N10" s="62" t="s">
        <v>125</v>
      </c>
      <c r="O10" s="62"/>
      <c r="P10" s="136" t="s">
        <v>127</v>
      </c>
      <c r="Q10" s="45"/>
      <c r="R10" s="104" t="s">
        <v>132</v>
      </c>
    </row>
    <row r="11" spans="1:19" ht="15" customHeight="1" x14ac:dyDescent="0.2">
      <c r="A11" s="132" t="s">
        <v>186</v>
      </c>
      <c r="B11" s="132"/>
      <c r="C11" s="132"/>
      <c r="D11" s="9"/>
      <c r="E11" s="132" t="s">
        <v>112</v>
      </c>
      <c r="F11" s="132"/>
      <c r="G11" s="132"/>
      <c r="H11" s="132"/>
      <c r="I11" s="8"/>
      <c r="J11" s="99" t="s">
        <v>298</v>
      </c>
      <c r="K11" s="44"/>
      <c r="L11" s="44" t="s">
        <v>304</v>
      </c>
      <c r="M11" s="44"/>
      <c r="N11" s="44" t="s">
        <v>304</v>
      </c>
      <c r="O11" s="44"/>
      <c r="P11" s="137"/>
      <c r="Q11" s="45"/>
      <c r="R11" s="44">
        <v>2018</v>
      </c>
    </row>
    <row r="12" spans="1:19" ht="15" customHeight="1" x14ac:dyDescent="0.2">
      <c r="A12" s="97"/>
      <c r="B12" s="97"/>
      <c r="C12" s="97"/>
      <c r="D12" s="9"/>
      <c r="E12" s="97"/>
      <c r="F12" s="97"/>
      <c r="G12" s="97"/>
      <c r="H12" s="97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37"/>
      <c r="Q12" s="45"/>
      <c r="R12" s="30" t="s">
        <v>2</v>
      </c>
    </row>
    <row r="13" spans="1:19" ht="15" customHeight="1" x14ac:dyDescent="0.2">
      <c r="A13" s="133" t="s">
        <v>3</v>
      </c>
      <c r="B13" s="133"/>
      <c r="C13" s="133"/>
      <c r="D13" s="7"/>
      <c r="E13" s="135" t="s">
        <v>4</v>
      </c>
      <c r="F13" s="135"/>
      <c r="G13" s="135"/>
      <c r="H13" s="135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188</v>
      </c>
      <c r="B15" s="12"/>
      <c r="C15" s="12"/>
    </row>
    <row r="16" spans="1:19" s="7" customFormat="1" ht="12.75" customHeight="1" x14ac:dyDescent="0.2">
      <c r="A16" s="66" t="s">
        <v>80</v>
      </c>
      <c r="B16" s="40"/>
      <c r="C16" s="40"/>
      <c r="E16" s="14">
        <v>5</v>
      </c>
      <c r="F16" s="15" t="s">
        <v>12</v>
      </c>
      <c r="G16" s="14" t="s">
        <v>79</v>
      </c>
      <c r="H16" s="14" t="s">
        <v>15</v>
      </c>
      <c r="J16" s="7">
        <v>188000</v>
      </c>
      <c r="N16" s="7">
        <f>P16-L16</f>
        <v>188000</v>
      </c>
      <c r="P16" s="7">
        <v>188000</v>
      </c>
      <c r="R16" s="7">
        <v>188000</v>
      </c>
    </row>
    <row r="17" spans="1:18" s="7" customFormat="1" ht="18.95" customHeight="1" x14ac:dyDescent="0.2">
      <c r="A17" s="129" t="s">
        <v>191</v>
      </c>
      <c r="B17" s="129"/>
      <c r="C17" s="129"/>
      <c r="J17" s="22">
        <f>SUM(J16:J16)</f>
        <v>188000</v>
      </c>
      <c r="K17" s="18"/>
      <c r="L17" s="22"/>
      <c r="N17" s="22">
        <f>SUM(N16:N16)</f>
        <v>188000</v>
      </c>
      <c r="P17" s="22">
        <f>SUM(P16:P16)</f>
        <v>188000</v>
      </c>
      <c r="R17" s="22">
        <f>SUM(R16:R16)</f>
        <v>188000</v>
      </c>
    </row>
    <row r="18" spans="1:18" s="7" customFormat="1" ht="6" customHeight="1" x14ac:dyDescent="0.2"/>
    <row r="19" spans="1:18" s="7" customFormat="1" ht="20.100000000000001" customHeight="1" thickBot="1" x14ac:dyDescent="0.25">
      <c r="A19" s="11" t="s">
        <v>110</v>
      </c>
      <c r="B19" s="28"/>
      <c r="C19" s="28"/>
      <c r="J19" s="29">
        <f>J17</f>
        <v>188000</v>
      </c>
      <c r="K19" s="23"/>
      <c r="L19" s="29">
        <f>L17</f>
        <v>0</v>
      </c>
      <c r="N19" s="29">
        <f>N17</f>
        <v>188000</v>
      </c>
      <c r="P19" s="29">
        <f>P17</f>
        <v>188000</v>
      </c>
      <c r="R19" s="29">
        <f>R17</f>
        <v>188000</v>
      </c>
    </row>
    <row r="20" spans="1:18" s="7" customFormat="1" ht="13.5" thickTop="1" x14ac:dyDescent="0.2">
      <c r="A20" s="31"/>
      <c r="B20" s="31"/>
      <c r="C20" s="31"/>
      <c r="D20" s="34"/>
      <c r="E20" s="31"/>
      <c r="F20" s="31"/>
      <c r="H20" s="35"/>
      <c r="I20" s="35"/>
      <c r="J20" s="35"/>
      <c r="K20" s="35"/>
      <c r="L20" s="35"/>
      <c r="M20" s="35"/>
    </row>
    <row r="21" spans="1:18" s="7" customFormat="1" x14ac:dyDescent="0.2"/>
    <row r="22" spans="1:18" s="7" customFormat="1" x14ac:dyDescent="0.2"/>
    <row r="23" spans="1:18" x14ac:dyDescent="0.2">
      <c r="A23" s="77"/>
      <c r="D23" s="33"/>
      <c r="E23" s="32"/>
      <c r="G23" s="31"/>
      <c r="I23" s="31"/>
      <c r="J23" s="30" t="s">
        <v>320</v>
      </c>
      <c r="M23" s="47"/>
      <c r="N23" s="126" t="s">
        <v>135</v>
      </c>
      <c r="O23" s="126"/>
      <c r="P23" s="126"/>
    </row>
    <row r="24" spans="1:18" x14ac:dyDescent="0.2">
      <c r="A24" s="77"/>
      <c r="D24" s="33"/>
      <c r="E24" s="32"/>
      <c r="G24" s="31"/>
      <c r="I24" s="31"/>
      <c r="J24" s="116"/>
      <c r="M24" s="47"/>
      <c r="N24" s="115"/>
      <c r="O24" s="115"/>
      <c r="P24" s="115"/>
    </row>
    <row r="25" spans="1:18" x14ac:dyDescent="0.2">
      <c r="A25" s="50"/>
      <c r="D25" s="33"/>
      <c r="E25" s="51"/>
      <c r="G25" s="31"/>
      <c r="I25" s="31"/>
      <c r="J25" s="30"/>
      <c r="M25" s="30"/>
      <c r="N25" s="36"/>
      <c r="O25" s="36"/>
      <c r="P25" s="51"/>
    </row>
    <row r="26" spans="1:18" x14ac:dyDescent="0.2">
      <c r="A26" s="52"/>
      <c r="D26" s="31"/>
      <c r="E26" s="53"/>
      <c r="G26" s="31"/>
      <c r="I26" s="31"/>
      <c r="J26" s="31"/>
      <c r="M26" s="31"/>
      <c r="P26" s="53"/>
    </row>
    <row r="27" spans="1:18" x14ac:dyDescent="0.2">
      <c r="A27" s="78"/>
      <c r="D27" s="55"/>
      <c r="E27" s="56"/>
      <c r="G27" s="31"/>
      <c r="I27" s="31"/>
      <c r="J27" s="111" t="s">
        <v>319</v>
      </c>
      <c r="M27" s="57"/>
      <c r="N27" s="127" t="s">
        <v>137</v>
      </c>
      <c r="O27" s="127"/>
      <c r="P27" s="127"/>
    </row>
    <row r="28" spans="1:18" x14ac:dyDescent="0.2">
      <c r="A28" s="75"/>
      <c r="D28" s="31"/>
      <c r="E28" s="32"/>
      <c r="G28" s="31"/>
      <c r="I28" s="31"/>
      <c r="J28" s="30" t="s">
        <v>305</v>
      </c>
      <c r="M28" s="33"/>
      <c r="N28" s="128" t="s">
        <v>139</v>
      </c>
      <c r="O28" s="128"/>
      <c r="P28" s="128"/>
    </row>
  </sheetData>
  <mergeCells count="12">
    <mergeCell ref="N23:P23"/>
    <mergeCell ref="N27:P27"/>
    <mergeCell ref="N28:P28"/>
    <mergeCell ref="A13:C13"/>
    <mergeCell ref="E13:H13"/>
    <mergeCell ref="A17:C17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3" verticalDpi="300" r:id="rId1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59"/>
  <sheetViews>
    <sheetView view="pageBreakPreview" zoomScaleNormal="85" zoomScaleSheetLayoutView="100" workbookViewId="0">
      <pane xSplit="1" ySplit="13" topLeftCell="B124" activePane="bottomRight" state="frozen"/>
      <selection pane="topRight" activeCell="D1" sqref="D1"/>
      <selection pane="bottomLeft" activeCell="A16" sqref="A16"/>
      <selection pane="bottomRight" activeCell="C40" sqref="C40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4.886718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130" t="s">
        <v>111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19" ht="15.75" customHeight="1" x14ac:dyDescent="0.2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198</v>
      </c>
      <c r="H4" s="3"/>
      <c r="I4" s="3"/>
      <c r="R4" s="4" t="s">
        <v>197</v>
      </c>
    </row>
    <row r="5" spans="1:19" ht="15" customHeight="1" x14ac:dyDescent="0.2">
      <c r="A5" s="5" t="s">
        <v>119</v>
      </c>
      <c r="B5" s="2" t="s">
        <v>113</v>
      </c>
      <c r="C5" s="5" t="s">
        <v>115</v>
      </c>
    </row>
    <row r="6" spans="1:19" ht="15" customHeight="1" x14ac:dyDescent="0.2">
      <c r="A6" s="5" t="s">
        <v>120</v>
      </c>
      <c r="B6" s="2" t="s">
        <v>113</v>
      </c>
      <c r="C6" s="5" t="s">
        <v>199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134" t="s">
        <v>122</v>
      </c>
      <c r="M9" s="134"/>
      <c r="N9" s="134"/>
      <c r="O9" s="134"/>
      <c r="P9" s="134"/>
      <c r="Q9" s="65"/>
    </row>
    <row r="10" spans="1:19" ht="15" customHeight="1" x14ac:dyDescent="0.2">
      <c r="H10" s="8"/>
      <c r="I10" s="8"/>
      <c r="J10" s="8" t="s">
        <v>303</v>
      </c>
      <c r="K10" s="8"/>
      <c r="L10" s="62" t="s">
        <v>123</v>
      </c>
      <c r="M10" s="62"/>
      <c r="N10" s="62" t="s">
        <v>125</v>
      </c>
      <c r="O10" s="62"/>
      <c r="P10" s="136" t="s">
        <v>127</v>
      </c>
      <c r="Q10" s="45"/>
      <c r="R10" s="104" t="s">
        <v>132</v>
      </c>
    </row>
    <row r="11" spans="1:19" ht="15" customHeight="1" x14ac:dyDescent="0.2">
      <c r="A11" s="132" t="s">
        <v>186</v>
      </c>
      <c r="B11" s="132"/>
      <c r="C11" s="132"/>
      <c r="D11" s="9"/>
      <c r="E11" s="132" t="s">
        <v>112</v>
      </c>
      <c r="F11" s="132"/>
      <c r="G11" s="132"/>
      <c r="H11" s="132"/>
      <c r="I11" s="8"/>
      <c r="J11" s="99" t="s">
        <v>298</v>
      </c>
      <c r="K11" s="44"/>
      <c r="L11" s="44" t="s">
        <v>304</v>
      </c>
      <c r="M11" s="44"/>
      <c r="N11" s="44" t="s">
        <v>304</v>
      </c>
      <c r="O11" s="44"/>
      <c r="P11" s="137"/>
      <c r="Q11" s="45"/>
      <c r="R11" s="44">
        <v>2018</v>
      </c>
    </row>
    <row r="12" spans="1:19" ht="15" customHeight="1" x14ac:dyDescent="0.2">
      <c r="A12" s="133" t="s">
        <v>3</v>
      </c>
      <c r="B12" s="133"/>
      <c r="C12" s="133"/>
      <c r="D12" s="7"/>
      <c r="E12" s="135" t="s">
        <v>4</v>
      </c>
      <c r="F12" s="135"/>
      <c r="G12" s="135"/>
      <c r="H12" s="135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37"/>
      <c r="Q12" s="45"/>
      <c r="R12" s="30" t="s">
        <v>2</v>
      </c>
    </row>
    <row r="13" spans="1:19" ht="15" customHeight="1" x14ac:dyDescent="0.2"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J14" s="61"/>
      <c r="K14" s="61"/>
      <c r="L14" s="61"/>
      <c r="M14" s="61"/>
      <c r="N14" s="61"/>
      <c r="O14" s="61"/>
      <c r="P14" s="61"/>
      <c r="Q14" s="61"/>
      <c r="R14" s="61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12.75" customHeight="1" x14ac:dyDescent="0.2">
      <c r="A16" s="66" t="s">
        <v>6</v>
      </c>
      <c r="B16" s="40"/>
      <c r="C16" s="40"/>
      <c r="D16" s="14"/>
      <c r="E16" s="14">
        <v>5</v>
      </c>
      <c r="F16" s="15" t="s">
        <v>7</v>
      </c>
      <c r="G16" s="14" t="s">
        <v>7</v>
      </c>
      <c r="H16" s="14" t="s">
        <v>8</v>
      </c>
      <c r="I16" s="14"/>
      <c r="J16" s="7">
        <v>6787224.7999999998</v>
      </c>
      <c r="K16" s="13"/>
      <c r="L16" s="7">
        <v>3193529.84</v>
      </c>
      <c r="N16" s="7">
        <f>P16-L16</f>
        <v>5482757.9900000002</v>
      </c>
      <c r="P16" s="7">
        <v>8676287.8300000001</v>
      </c>
      <c r="R16" s="7">
        <v>8631488</v>
      </c>
    </row>
    <row r="17" spans="1:18" s="7" customFormat="1" ht="12.75" hidden="1" customHeight="1" x14ac:dyDescent="0.2">
      <c r="A17" s="67" t="s">
        <v>9</v>
      </c>
      <c r="B17" s="41"/>
      <c r="C17" s="41"/>
      <c r="E17" s="38">
        <v>5</v>
      </c>
      <c r="F17" s="37" t="s">
        <v>7</v>
      </c>
      <c r="G17" s="38" t="s">
        <v>7</v>
      </c>
      <c r="H17" s="38" t="s">
        <v>10</v>
      </c>
      <c r="K17" s="39"/>
    </row>
    <row r="18" spans="1:18" s="7" customFormat="1" ht="12.75" customHeight="1" x14ac:dyDescent="0.2">
      <c r="A18" s="66" t="s">
        <v>11</v>
      </c>
      <c r="B18" s="40"/>
      <c r="C18" s="40"/>
      <c r="D18" s="14"/>
      <c r="E18" s="14">
        <v>5</v>
      </c>
      <c r="F18" s="15" t="s">
        <v>7</v>
      </c>
      <c r="G18" s="14" t="s">
        <v>12</v>
      </c>
      <c r="H18" s="14" t="s">
        <v>8</v>
      </c>
      <c r="J18" s="7">
        <v>622278.87</v>
      </c>
      <c r="K18" s="13"/>
      <c r="L18" s="7">
        <v>286000</v>
      </c>
      <c r="N18" s="7">
        <f t="shared" ref="N18:N21" si="0">P18-L18</f>
        <v>482000</v>
      </c>
      <c r="P18" s="7">
        <v>768000</v>
      </c>
      <c r="R18" s="7">
        <v>792000</v>
      </c>
    </row>
    <row r="19" spans="1:18" s="7" customFormat="1" ht="12.75" customHeight="1" x14ac:dyDescent="0.2">
      <c r="A19" s="66" t="s">
        <v>13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10</v>
      </c>
      <c r="J19" s="7">
        <v>102000</v>
      </c>
      <c r="K19" s="13"/>
      <c r="L19" s="7">
        <v>42500</v>
      </c>
      <c r="N19" s="7">
        <f t="shared" si="0"/>
        <v>59500</v>
      </c>
      <c r="P19" s="7">
        <v>102000</v>
      </c>
      <c r="R19" s="7">
        <v>102000</v>
      </c>
    </row>
    <row r="20" spans="1:18" s="7" customFormat="1" ht="12.75" customHeight="1" x14ac:dyDescent="0.2">
      <c r="A20" s="66" t="s">
        <v>14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15</v>
      </c>
      <c r="J20" s="7">
        <v>34000</v>
      </c>
      <c r="K20" s="13"/>
      <c r="N20" s="7">
        <f t="shared" si="0"/>
        <v>25500</v>
      </c>
      <c r="P20" s="7">
        <v>25500</v>
      </c>
      <c r="R20" s="7">
        <v>25500</v>
      </c>
    </row>
    <row r="21" spans="1:18" s="7" customFormat="1" ht="12.75" customHeight="1" x14ac:dyDescent="0.2">
      <c r="A21" s="66" t="s">
        <v>16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17</v>
      </c>
      <c r="J21" s="7">
        <v>130000</v>
      </c>
      <c r="K21" s="13"/>
      <c r="L21" s="7">
        <v>120000</v>
      </c>
      <c r="N21" s="7">
        <f t="shared" si="0"/>
        <v>40000</v>
      </c>
      <c r="P21" s="7">
        <v>160000</v>
      </c>
      <c r="R21" s="7">
        <v>165000</v>
      </c>
    </row>
    <row r="22" spans="1:18" s="7" customFormat="1" ht="12.75" hidden="1" customHeight="1" x14ac:dyDescent="0.2">
      <c r="A22" s="66" t="s">
        <v>141</v>
      </c>
      <c r="B22" s="40"/>
      <c r="C22" s="40"/>
      <c r="D22" s="14"/>
      <c r="E22" s="14">
        <v>5</v>
      </c>
      <c r="F22" s="15" t="s">
        <v>7</v>
      </c>
      <c r="G22" s="14" t="s">
        <v>12</v>
      </c>
      <c r="H22" s="14" t="s">
        <v>64</v>
      </c>
      <c r="K22" s="13"/>
    </row>
    <row r="23" spans="1:18" s="7" customFormat="1" ht="12.75" hidden="1" customHeight="1" x14ac:dyDescent="0.2">
      <c r="A23" s="66" t="s">
        <v>143</v>
      </c>
      <c r="B23" s="40"/>
      <c r="C23" s="40"/>
      <c r="E23" s="14">
        <v>5</v>
      </c>
      <c r="F23" s="15" t="s">
        <v>7</v>
      </c>
      <c r="G23" s="14" t="s">
        <v>12</v>
      </c>
      <c r="H23" s="14" t="s">
        <v>45</v>
      </c>
      <c r="K23" s="13"/>
    </row>
    <row r="24" spans="1:18" s="7" customFormat="1" ht="12.75" hidden="1" customHeight="1" x14ac:dyDescent="0.2">
      <c r="A24" s="66" t="s">
        <v>144</v>
      </c>
      <c r="B24" s="40"/>
      <c r="C24" s="40"/>
      <c r="D24" s="14"/>
      <c r="E24" s="14">
        <v>5</v>
      </c>
      <c r="F24" s="15" t="s">
        <v>7</v>
      </c>
      <c r="G24" s="14" t="s">
        <v>12</v>
      </c>
      <c r="H24" s="14" t="s">
        <v>60</v>
      </c>
      <c r="K24" s="13"/>
      <c r="N24" s="7">
        <f t="shared" ref="N24:N40" si="1">P24-L24</f>
        <v>0</v>
      </c>
    </row>
    <row r="25" spans="1:18" s="7" customFormat="1" ht="12.75" hidden="1" customHeight="1" x14ac:dyDescent="0.2">
      <c r="A25" s="66" t="s">
        <v>18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4" t="s">
        <v>19</v>
      </c>
      <c r="K25" s="13"/>
      <c r="N25" s="7">
        <f t="shared" si="1"/>
        <v>0</v>
      </c>
    </row>
    <row r="26" spans="1:18" s="7" customFormat="1" ht="12.75" hidden="1" customHeight="1" x14ac:dyDescent="0.2">
      <c r="A26" s="66" t="s">
        <v>21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4" t="s">
        <v>102</v>
      </c>
      <c r="K26" s="13"/>
      <c r="N26" s="7">
        <f t="shared" si="1"/>
        <v>0</v>
      </c>
    </row>
    <row r="27" spans="1:18" s="7" customFormat="1" ht="12.75" hidden="1" customHeight="1" x14ac:dyDescent="0.2">
      <c r="A27" s="66" t="s">
        <v>22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6" t="s">
        <v>146</v>
      </c>
      <c r="K27" s="13"/>
      <c r="N27" s="7">
        <f t="shared" si="1"/>
        <v>0</v>
      </c>
    </row>
    <row r="28" spans="1:18" s="7" customFormat="1" ht="12.75" hidden="1" customHeight="1" x14ac:dyDescent="0.2">
      <c r="A28" s="66" t="s">
        <v>145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47</v>
      </c>
      <c r="N28" s="7">
        <f t="shared" si="1"/>
        <v>0</v>
      </c>
    </row>
    <row r="29" spans="1:18" s="7" customFormat="1" ht="12.75" hidden="1" customHeight="1" x14ac:dyDescent="0.2">
      <c r="A29" s="66" t="s">
        <v>23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24</v>
      </c>
      <c r="N29" s="7">
        <f t="shared" si="1"/>
        <v>0</v>
      </c>
    </row>
    <row r="30" spans="1:18" s="7" customFormat="1" ht="12.75" customHeight="1" x14ac:dyDescent="0.2">
      <c r="A30" s="66" t="s">
        <v>27</v>
      </c>
      <c r="B30" s="40"/>
      <c r="C30" s="40"/>
      <c r="D30" s="14"/>
      <c r="E30" s="14">
        <v>5</v>
      </c>
      <c r="F30" s="15" t="s">
        <v>7</v>
      </c>
      <c r="G30" s="14" t="s">
        <v>12</v>
      </c>
      <c r="H30" s="16" t="s">
        <v>28</v>
      </c>
      <c r="J30" s="7">
        <v>559623</v>
      </c>
      <c r="N30" s="7">
        <f>P30-L30</f>
        <v>723682</v>
      </c>
      <c r="P30" s="7">
        <v>723682</v>
      </c>
      <c r="R30" s="7">
        <v>719376</v>
      </c>
    </row>
    <row r="31" spans="1:18" s="7" customFormat="1" ht="12.75" customHeight="1" x14ac:dyDescent="0.2">
      <c r="A31" s="66" t="s">
        <v>25</v>
      </c>
      <c r="B31" s="40"/>
      <c r="C31" s="40"/>
      <c r="D31" s="14"/>
      <c r="E31" s="14">
        <v>5</v>
      </c>
      <c r="F31" s="15" t="s">
        <v>7</v>
      </c>
      <c r="G31" s="14" t="s">
        <v>12</v>
      </c>
      <c r="H31" s="16" t="s">
        <v>26</v>
      </c>
      <c r="J31" s="7">
        <v>125000</v>
      </c>
      <c r="N31" s="7">
        <f t="shared" si="1"/>
        <v>160000</v>
      </c>
      <c r="P31" s="7">
        <v>160000</v>
      </c>
      <c r="R31" s="7">
        <v>165000</v>
      </c>
    </row>
    <row r="32" spans="1:18" s="7" customFormat="1" ht="12.75" customHeight="1" x14ac:dyDescent="0.2">
      <c r="A32" s="66" t="s">
        <v>140</v>
      </c>
      <c r="B32" s="40"/>
      <c r="C32" s="40"/>
      <c r="D32" s="14"/>
      <c r="E32" s="14">
        <v>5</v>
      </c>
      <c r="F32" s="15" t="s">
        <v>7</v>
      </c>
      <c r="G32" s="14" t="s">
        <v>12</v>
      </c>
      <c r="H32" s="16" t="s">
        <v>49</v>
      </c>
      <c r="J32" s="7">
        <v>640925</v>
      </c>
      <c r="K32" s="13"/>
      <c r="L32" s="7">
        <v>556427</v>
      </c>
      <c r="N32" s="7">
        <f>P32-L32</f>
        <v>167255</v>
      </c>
      <c r="P32" s="7">
        <v>723682</v>
      </c>
      <c r="R32" s="7">
        <v>719376</v>
      </c>
    </row>
    <row r="33" spans="1:18" s="7" customFormat="1" ht="12.75" customHeight="1" x14ac:dyDescent="0.2">
      <c r="A33" s="66" t="s">
        <v>297</v>
      </c>
      <c r="B33" s="40"/>
      <c r="C33" s="40"/>
      <c r="D33" s="14"/>
      <c r="E33" s="14">
        <v>5</v>
      </c>
      <c r="F33" s="15" t="s">
        <v>7</v>
      </c>
      <c r="G33" s="14" t="s">
        <v>29</v>
      </c>
      <c r="H33" s="14" t="s">
        <v>8</v>
      </c>
      <c r="J33" s="7">
        <v>815255.47</v>
      </c>
      <c r="L33" s="7">
        <v>383231.4</v>
      </c>
      <c r="N33" s="7">
        <f t="shared" si="1"/>
        <v>658870.67999999993</v>
      </c>
      <c r="P33" s="7">
        <v>1042102.08</v>
      </c>
      <c r="R33" s="7">
        <v>1035901.4399999999</v>
      </c>
    </row>
    <row r="34" spans="1:18" s="7" customFormat="1" ht="12.75" customHeight="1" x14ac:dyDescent="0.2">
      <c r="A34" s="66" t="s">
        <v>30</v>
      </c>
      <c r="B34" s="40"/>
      <c r="C34" s="40"/>
      <c r="D34" s="14"/>
      <c r="E34" s="14">
        <v>5</v>
      </c>
      <c r="F34" s="15" t="s">
        <v>7</v>
      </c>
      <c r="G34" s="14" t="s">
        <v>29</v>
      </c>
      <c r="H34" s="14" t="s">
        <v>10</v>
      </c>
      <c r="J34" s="7">
        <v>31100</v>
      </c>
      <c r="L34" s="7">
        <v>14300</v>
      </c>
      <c r="N34" s="7">
        <f t="shared" si="1"/>
        <v>24100</v>
      </c>
      <c r="P34" s="7">
        <v>38400</v>
      </c>
      <c r="R34" s="7">
        <v>39600</v>
      </c>
    </row>
    <row r="35" spans="1:18" s="7" customFormat="1" ht="12.75" customHeight="1" x14ac:dyDescent="0.2">
      <c r="A35" s="66" t="s">
        <v>31</v>
      </c>
      <c r="B35" s="40"/>
      <c r="C35" s="40"/>
      <c r="D35" s="14"/>
      <c r="E35" s="14">
        <v>5</v>
      </c>
      <c r="F35" s="15" t="s">
        <v>7</v>
      </c>
      <c r="G35" s="14" t="s">
        <v>29</v>
      </c>
      <c r="H35" s="14" t="s">
        <v>15</v>
      </c>
      <c r="J35" s="7">
        <v>73787.5</v>
      </c>
      <c r="L35" s="7">
        <v>34625</v>
      </c>
      <c r="N35" s="7">
        <f t="shared" si="1"/>
        <v>57625</v>
      </c>
      <c r="P35" s="7">
        <v>92250</v>
      </c>
      <c r="R35" s="7">
        <v>91800</v>
      </c>
    </row>
    <row r="36" spans="1:18" s="7" customFormat="1" ht="12.75" customHeight="1" x14ac:dyDescent="0.2">
      <c r="A36" s="66" t="s">
        <v>32</v>
      </c>
      <c r="B36" s="40"/>
      <c r="C36" s="40"/>
      <c r="D36" s="14"/>
      <c r="E36" s="14">
        <v>5</v>
      </c>
      <c r="F36" s="15" t="s">
        <v>7</v>
      </c>
      <c r="G36" s="14" t="s">
        <v>29</v>
      </c>
      <c r="H36" s="14" t="s">
        <v>17</v>
      </c>
      <c r="J36" s="7">
        <v>31140.240000000002</v>
      </c>
      <c r="L36" s="7">
        <v>14300</v>
      </c>
      <c r="N36" s="7">
        <f t="shared" si="1"/>
        <v>24100</v>
      </c>
      <c r="P36" s="7">
        <v>38400</v>
      </c>
      <c r="R36" s="7">
        <v>39600</v>
      </c>
    </row>
    <row r="37" spans="1:18" s="7" customFormat="1" ht="12.75" hidden="1" customHeight="1" x14ac:dyDescent="0.2">
      <c r="A37" s="66" t="s">
        <v>147</v>
      </c>
      <c r="B37" s="40"/>
      <c r="C37" s="40"/>
      <c r="D37" s="14"/>
      <c r="E37" s="14">
        <v>5</v>
      </c>
      <c r="F37" s="15" t="s">
        <v>7</v>
      </c>
      <c r="G37" s="14" t="s">
        <v>34</v>
      </c>
      <c r="H37" s="14" t="s">
        <v>8</v>
      </c>
      <c r="N37" s="7">
        <f t="shared" si="1"/>
        <v>0</v>
      </c>
    </row>
    <row r="38" spans="1:18" s="7" customFormat="1" ht="12.75" hidden="1" customHeight="1" x14ac:dyDescent="0.2">
      <c r="A38" s="66" t="s">
        <v>148</v>
      </c>
      <c r="B38" s="40"/>
      <c r="C38" s="40"/>
      <c r="D38" s="14"/>
      <c r="E38" s="14">
        <v>5</v>
      </c>
      <c r="F38" s="15" t="s">
        <v>7</v>
      </c>
      <c r="G38" s="14" t="s">
        <v>34</v>
      </c>
      <c r="H38" s="14" t="s">
        <v>10</v>
      </c>
      <c r="N38" s="7">
        <f t="shared" si="1"/>
        <v>0</v>
      </c>
    </row>
    <row r="39" spans="1:18" s="7" customFormat="1" ht="12.75" customHeight="1" x14ac:dyDescent="0.2">
      <c r="A39" s="66" t="s">
        <v>33</v>
      </c>
      <c r="B39" s="40"/>
      <c r="C39" s="40"/>
      <c r="D39" s="14"/>
      <c r="E39" s="14">
        <v>5</v>
      </c>
      <c r="F39" s="15" t="s">
        <v>7</v>
      </c>
      <c r="G39" s="14" t="s">
        <v>34</v>
      </c>
      <c r="H39" s="14" t="s">
        <v>15</v>
      </c>
      <c r="J39" s="7">
        <v>1293580.05</v>
      </c>
      <c r="N39" s="7">
        <f t="shared" si="1"/>
        <v>0</v>
      </c>
      <c r="R39" s="7">
        <v>317422.53999999998</v>
      </c>
    </row>
    <row r="40" spans="1:18" s="7" customFormat="1" ht="12.75" customHeight="1" x14ac:dyDescent="0.2">
      <c r="A40" s="66" t="s">
        <v>35</v>
      </c>
      <c r="B40" s="40"/>
      <c r="C40" s="40"/>
      <c r="D40" s="14"/>
      <c r="E40" s="14">
        <v>5</v>
      </c>
      <c r="F40" s="15" t="s">
        <v>7</v>
      </c>
      <c r="G40" s="14" t="s">
        <v>34</v>
      </c>
      <c r="H40" s="14" t="s">
        <v>49</v>
      </c>
      <c r="J40" s="7">
        <v>263933.3</v>
      </c>
      <c r="N40" s="7">
        <f t="shared" si="1"/>
        <v>160000</v>
      </c>
      <c r="P40" s="7">
        <v>160000</v>
      </c>
      <c r="R40" s="7">
        <v>165000</v>
      </c>
    </row>
    <row r="41" spans="1:18" s="7" customFormat="1" ht="12.75" hidden="1" customHeight="1" x14ac:dyDescent="0.2">
      <c r="A41" s="66" t="s">
        <v>149</v>
      </c>
      <c r="B41" s="40"/>
      <c r="C41" s="40"/>
      <c r="D41" s="14"/>
      <c r="E41" s="14">
        <v>5</v>
      </c>
      <c r="F41" s="15" t="s">
        <v>7</v>
      </c>
      <c r="G41" s="14" t="s">
        <v>29</v>
      </c>
      <c r="H41" s="14" t="s">
        <v>64</v>
      </c>
    </row>
    <row r="42" spans="1:18" s="7" customFormat="1" ht="18.95" customHeight="1" x14ac:dyDescent="0.2">
      <c r="A42" s="63" t="s">
        <v>36</v>
      </c>
      <c r="B42" s="26"/>
      <c r="C42" s="26"/>
      <c r="J42" s="22">
        <f>SUM(J16:J41)</f>
        <v>11509848.230000002</v>
      </c>
      <c r="K42" s="18"/>
      <c r="L42" s="22">
        <f>SUM(L16:L41)</f>
        <v>4644913.24</v>
      </c>
      <c r="N42" s="22">
        <f>SUM(N16:N41)</f>
        <v>8065390.6699999999</v>
      </c>
      <c r="P42" s="22">
        <f>SUM(P16:P41)</f>
        <v>12710303.91</v>
      </c>
      <c r="R42" s="22">
        <f>SUM(R16:R41)</f>
        <v>13009063.979999999</v>
      </c>
    </row>
    <row r="43" spans="1:18" s="7" customFormat="1" ht="6" customHeight="1" x14ac:dyDescent="0.2">
      <c r="A43" s="17"/>
      <c r="B43" s="17"/>
      <c r="C43" s="17"/>
      <c r="J43" s="18"/>
      <c r="K43" s="18"/>
    </row>
    <row r="44" spans="1:18" s="7" customFormat="1" ht="12.75" customHeight="1" x14ac:dyDescent="0.2">
      <c r="A44" s="68" t="s">
        <v>188</v>
      </c>
      <c r="B44" s="12"/>
      <c r="C44" s="12"/>
    </row>
    <row r="45" spans="1:18" s="7" customFormat="1" ht="12.75" customHeight="1" x14ac:dyDescent="0.2">
      <c r="A45" s="66" t="s">
        <v>37</v>
      </c>
      <c r="B45" s="40"/>
      <c r="C45" s="40"/>
      <c r="D45" s="14"/>
      <c r="E45" s="14">
        <v>5</v>
      </c>
      <c r="F45" s="15" t="s">
        <v>12</v>
      </c>
      <c r="G45" s="14" t="s">
        <v>7</v>
      </c>
      <c r="H45" s="14" t="s">
        <v>8</v>
      </c>
      <c r="J45" s="7">
        <v>14735</v>
      </c>
      <c r="N45" s="7">
        <f t="shared" ref="N45:N47" si="2">P45-L45</f>
        <v>30000</v>
      </c>
      <c r="P45" s="7">
        <v>30000</v>
      </c>
      <c r="R45" s="7">
        <v>90000</v>
      </c>
    </row>
    <row r="46" spans="1:18" s="7" customFormat="1" ht="12.75" hidden="1" customHeight="1" x14ac:dyDescent="0.2">
      <c r="A46" s="66" t="s">
        <v>38</v>
      </c>
      <c r="B46" s="40"/>
      <c r="C46" s="40"/>
      <c r="E46" s="14">
        <v>5</v>
      </c>
      <c r="F46" s="15" t="s">
        <v>12</v>
      </c>
      <c r="G46" s="14" t="s">
        <v>7</v>
      </c>
      <c r="H46" s="14" t="s">
        <v>10</v>
      </c>
      <c r="N46" s="7">
        <f t="shared" si="2"/>
        <v>0</v>
      </c>
    </row>
    <row r="47" spans="1:18" s="7" customFormat="1" ht="12.75" customHeight="1" x14ac:dyDescent="0.2">
      <c r="A47" s="66" t="s">
        <v>39</v>
      </c>
      <c r="B47" s="40"/>
      <c r="C47" s="40"/>
      <c r="E47" s="14">
        <v>5</v>
      </c>
      <c r="F47" s="15" t="s">
        <v>12</v>
      </c>
      <c r="G47" s="14" t="s">
        <v>12</v>
      </c>
      <c r="H47" s="14" t="s">
        <v>8</v>
      </c>
      <c r="J47" s="7">
        <v>33240</v>
      </c>
      <c r="L47" s="7">
        <v>17263</v>
      </c>
      <c r="N47" s="7">
        <f t="shared" si="2"/>
        <v>42737</v>
      </c>
      <c r="P47" s="7">
        <v>60000</v>
      </c>
      <c r="R47" s="7">
        <v>100000</v>
      </c>
    </row>
    <row r="48" spans="1:18" s="7" customFormat="1" ht="12.75" customHeight="1" x14ac:dyDescent="0.2">
      <c r="A48" s="66" t="s">
        <v>40</v>
      </c>
      <c r="B48" s="40"/>
      <c r="C48" s="40"/>
      <c r="D48" s="14"/>
      <c r="E48" s="14">
        <v>5</v>
      </c>
      <c r="F48" s="15" t="s">
        <v>12</v>
      </c>
      <c r="G48" s="14" t="s">
        <v>29</v>
      </c>
      <c r="H48" s="14" t="s">
        <v>8</v>
      </c>
      <c r="J48" s="7">
        <v>19218.32</v>
      </c>
    </row>
    <row r="49" spans="1:18" s="7" customFormat="1" ht="12.75" hidden="1" customHeight="1" x14ac:dyDescent="0.2">
      <c r="A49" s="66" t="s">
        <v>41</v>
      </c>
      <c r="B49" s="40"/>
      <c r="C49" s="40"/>
      <c r="D49" s="14"/>
      <c r="E49" s="14">
        <v>5</v>
      </c>
      <c r="F49" s="15" t="s">
        <v>12</v>
      </c>
      <c r="G49" s="14" t="s">
        <v>29</v>
      </c>
      <c r="H49" s="14" t="s">
        <v>10</v>
      </c>
      <c r="N49" s="7">
        <f t="shared" ref="N49:N111" si="3">P49-L49</f>
        <v>0</v>
      </c>
    </row>
    <row r="50" spans="1:18" s="7" customFormat="1" ht="12.75" hidden="1" customHeight="1" x14ac:dyDescent="0.2">
      <c r="A50" s="66" t="s">
        <v>42</v>
      </c>
      <c r="B50" s="40"/>
      <c r="C50" s="40"/>
      <c r="D50" s="14"/>
      <c r="E50" s="14">
        <v>5</v>
      </c>
      <c r="F50" s="15" t="s">
        <v>12</v>
      </c>
      <c r="G50" s="14" t="s">
        <v>29</v>
      </c>
      <c r="H50" s="14" t="s">
        <v>17</v>
      </c>
      <c r="N50" s="7">
        <f t="shared" si="3"/>
        <v>0</v>
      </c>
    </row>
    <row r="51" spans="1:18" s="7" customFormat="1" ht="12.75" hidden="1" customHeight="1" x14ac:dyDescent="0.2">
      <c r="A51" s="66" t="s">
        <v>43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64</v>
      </c>
      <c r="N51" s="7">
        <f t="shared" si="3"/>
        <v>0</v>
      </c>
    </row>
    <row r="52" spans="1:18" s="7" customFormat="1" ht="12.75" hidden="1" customHeight="1" x14ac:dyDescent="0.2">
      <c r="A52" s="66" t="s">
        <v>88</v>
      </c>
      <c r="B52" s="40"/>
      <c r="C52" s="40"/>
      <c r="E52" s="14">
        <v>5</v>
      </c>
      <c r="F52" s="15" t="s">
        <v>12</v>
      </c>
      <c r="G52" s="14" t="s">
        <v>29</v>
      </c>
      <c r="H52" s="14" t="s">
        <v>60</v>
      </c>
      <c r="N52" s="7">
        <f t="shared" si="3"/>
        <v>0</v>
      </c>
    </row>
    <row r="53" spans="1:18" s="7" customFormat="1" ht="12.75" hidden="1" customHeight="1" x14ac:dyDescent="0.2">
      <c r="A53" s="66" t="s">
        <v>150</v>
      </c>
      <c r="B53" s="40"/>
      <c r="C53" s="40"/>
      <c r="D53" s="14"/>
      <c r="E53" s="14">
        <v>5</v>
      </c>
      <c r="F53" s="15" t="s">
        <v>12</v>
      </c>
      <c r="G53" s="14" t="s">
        <v>29</v>
      </c>
      <c r="H53" s="14" t="s">
        <v>19</v>
      </c>
      <c r="K53" s="19"/>
      <c r="N53" s="7">
        <f t="shared" si="3"/>
        <v>0</v>
      </c>
    </row>
    <row r="54" spans="1:18" s="7" customFormat="1" ht="12.75" hidden="1" customHeight="1" x14ac:dyDescent="0.2">
      <c r="A54" s="66" t="s">
        <v>151</v>
      </c>
      <c r="B54" s="40"/>
      <c r="C54" s="40"/>
      <c r="D54" s="14"/>
      <c r="E54" s="14">
        <v>5</v>
      </c>
      <c r="F54" s="15" t="s">
        <v>12</v>
      </c>
      <c r="G54" s="14" t="s">
        <v>29</v>
      </c>
      <c r="H54" s="14" t="s">
        <v>82</v>
      </c>
      <c r="K54" s="19"/>
      <c r="N54" s="7">
        <f t="shared" si="3"/>
        <v>0</v>
      </c>
    </row>
    <row r="55" spans="1:18" s="7" customFormat="1" ht="12.75" customHeight="1" x14ac:dyDescent="0.2">
      <c r="A55" s="66" t="s">
        <v>44</v>
      </c>
      <c r="B55" s="40"/>
      <c r="C55" s="40"/>
      <c r="D55" s="14"/>
      <c r="E55" s="14">
        <v>5</v>
      </c>
      <c r="F55" s="15" t="s">
        <v>12</v>
      </c>
      <c r="G55" s="14" t="s">
        <v>29</v>
      </c>
      <c r="H55" s="14" t="s">
        <v>45</v>
      </c>
      <c r="J55" s="7">
        <v>58275.79</v>
      </c>
      <c r="K55" s="19"/>
      <c r="L55" s="7">
        <v>49966.64</v>
      </c>
      <c r="N55" s="7">
        <f t="shared" si="3"/>
        <v>70033.36</v>
      </c>
      <c r="P55" s="7">
        <v>120000</v>
      </c>
      <c r="R55" s="7">
        <v>180000</v>
      </c>
    </row>
    <row r="56" spans="1:18" s="7" customFormat="1" ht="12.75" hidden="1" customHeight="1" x14ac:dyDescent="0.2">
      <c r="A56" s="66" t="s">
        <v>152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4" t="s">
        <v>102</v>
      </c>
      <c r="N56" s="7">
        <f t="shared" si="3"/>
        <v>0</v>
      </c>
    </row>
    <row r="57" spans="1:18" s="7" customFormat="1" ht="12.75" hidden="1" customHeight="1" x14ac:dyDescent="0.2">
      <c r="A57" s="66" t="s">
        <v>153</v>
      </c>
      <c r="B57" s="40"/>
      <c r="C57" s="40"/>
      <c r="D57" s="14"/>
      <c r="E57" s="14">
        <v>5</v>
      </c>
      <c r="F57" s="15" t="s">
        <v>12</v>
      </c>
      <c r="G57" s="14" t="s">
        <v>29</v>
      </c>
      <c r="H57" s="14" t="s">
        <v>146</v>
      </c>
      <c r="N57" s="7">
        <f t="shared" si="3"/>
        <v>0</v>
      </c>
    </row>
    <row r="58" spans="1:18" s="7" customFormat="1" ht="12.75" hidden="1" customHeight="1" x14ac:dyDescent="0.2">
      <c r="A58" s="66" t="s">
        <v>46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47</v>
      </c>
      <c r="N58" s="7">
        <f t="shared" si="3"/>
        <v>0</v>
      </c>
    </row>
    <row r="59" spans="1:18" s="7" customFormat="1" ht="12.75" hidden="1" customHeight="1" x14ac:dyDescent="0.2">
      <c r="A59" s="66" t="s">
        <v>154</v>
      </c>
      <c r="B59" s="40"/>
      <c r="C59" s="40"/>
      <c r="E59" s="14">
        <v>5</v>
      </c>
      <c r="F59" s="15" t="s">
        <v>12</v>
      </c>
      <c r="G59" s="14" t="s">
        <v>29</v>
      </c>
      <c r="H59" s="14" t="s">
        <v>15</v>
      </c>
      <c r="N59" s="7">
        <f t="shared" si="3"/>
        <v>0</v>
      </c>
    </row>
    <row r="60" spans="1:18" s="7" customFormat="1" ht="12.75" hidden="1" customHeight="1" x14ac:dyDescent="0.2">
      <c r="A60" s="66" t="s">
        <v>51</v>
      </c>
      <c r="B60" s="40"/>
      <c r="C60" s="40"/>
      <c r="D60" s="14"/>
      <c r="E60" s="14">
        <v>5</v>
      </c>
      <c r="F60" s="15" t="s">
        <v>12</v>
      </c>
      <c r="G60" s="14" t="s">
        <v>29</v>
      </c>
      <c r="H60" s="14" t="s">
        <v>24</v>
      </c>
      <c r="N60" s="7">
        <f t="shared" si="3"/>
        <v>0</v>
      </c>
    </row>
    <row r="61" spans="1:18" s="7" customFormat="1" ht="12.75" customHeight="1" x14ac:dyDescent="0.2">
      <c r="A61" s="66" t="s">
        <v>48</v>
      </c>
      <c r="B61" s="40"/>
      <c r="C61" s="40"/>
      <c r="E61" s="14">
        <v>5</v>
      </c>
      <c r="F61" s="15" t="s">
        <v>12</v>
      </c>
      <c r="G61" s="14" t="s">
        <v>29</v>
      </c>
      <c r="H61" s="16" t="s">
        <v>49</v>
      </c>
      <c r="J61" s="7">
        <v>36.4</v>
      </c>
      <c r="N61" s="7">
        <f t="shared" si="3"/>
        <v>13650</v>
      </c>
      <c r="P61" s="7">
        <v>13650</v>
      </c>
      <c r="R61" s="7">
        <v>30000</v>
      </c>
    </row>
    <row r="62" spans="1:18" s="7" customFormat="1" ht="12.75" hidden="1" customHeight="1" x14ac:dyDescent="0.2">
      <c r="A62" s="66" t="s">
        <v>50</v>
      </c>
      <c r="B62" s="40"/>
      <c r="C62" s="40"/>
      <c r="D62" s="14"/>
      <c r="E62" s="14">
        <v>5</v>
      </c>
      <c r="F62" s="15" t="s">
        <v>12</v>
      </c>
      <c r="G62" s="14" t="s">
        <v>34</v>
      </c>
      <c r="H62" s="14" t="s">
        <v>8</v>
      </c>
      <c r="N62" s="7">
        <f t="shared" si="3"/>
        <v>0</v>
      </c>
    </row>
    <row r="63" spans="1:18" s="7" customFormat="1" ht="12.75" hidden="1" customHeight="1" x14ac:dyDescent="0.2">
      <c r="A63" s="66" t="s">
        <v>52</v>
      </c>
      <c r="B63" s="40"/>
      <c r="C63" s="40"/>
      <c r="D63" s="14"/>
      <c r="E63" s="14">
        <v>5</v>
      </c>
      <c r="F63" s="15" t="s">
        <v>12</v>
      </c>
      <c r="G63" s="14" t="s">
        <v>34</v>
      </c>
      <c r="H63" s="14" t="s">
        <v>10</v>
      </c>
      <c r="N63" s="7">
        <f t="shared" si="3"/>
        <v>0</v>
      </c>
    </row>
    <row r="64" spans="1:18" s="7" customFormat="1" ht="12.75" hidden="1" customHeight="1" x14ac:dyDescent="0.2">
      <c r="A64" s="66" t="s">
        <v>48</v>
      </c>
      <c r="B64" s="40"/>
      <c r="C64" s="40"/>
      <c r="D64" s="14"/>
      <c r="E64" s="14">
        <v>5</v>
      </c>
      <c r="F64" s="15" t="s">
        <v>12</v>
      </c>
      <c r="G64" s="14" t="s">
        <v>29</v>
      </c>
      <c r="H64" s="16" t="s">
        <v>49</v>
      </c>
      <c r="N64" s="7">
        <f t="shared" si="3"/>
        <v>0</v>
      </c>
    </row>
    <row r="65" spans="1:18" s="7" customFormat="1" ht="12.75" customHeight="1" x14ac:dyDescent="0.2">
      <c r="A65" s="66" t="s">
        <v>53</v>
      </c>
      <c r="B65" s="40"/>
      <c r="C65" s="40"/>
      <c r="E65" s="14">
        <v>5</v>
      </c>
      <c r="F65" s="15" t="s">
        <v>12</v>
      </c>
      <c r="G65" s="14" t="s">
        <v>54</v>
      </c>
      <c r="H65" s="14" t="s">
        <v>8</v>
      </c>
      <c r="J65" s="7">
        <v>5000</v>
      </c>
      <c r="N65" s="7">
        <f t="shared" si="3"/>
        <v>5000</v>
      </c>
      <c r="P65" s="7">
        <v>5000</v>
      </c>
      <c r="R65" s="7">
        <v>5000</v>
      </c>
    </row>
    <row r="66" spans="1:18" s="7" customFormat="1" ht="12.75" customHeight="1" x14ac:dyDescent="0.2">
      <c r="A66" s="66" t="s">
        <v>55</v>
      </c>
      <c r="B66" s="40"/>
      <c r="C66" s="40"/>
      <c r="E66" s="14">
        <v>5</v>
      </c>
      <c r="F66" s="15" t="s">
        <v>12</v>
      </c>
      <c r="G66" s="14" t="s">
        <v>54</v>
      </c>
      <c r="H66" s="14" t="s">
        <v>10</v>
      </c>
      <c r="J66" s="7">
        <v>16881.560000000001</v>
      </c>
      <c r="L66" s="7">
        <v>6901.82</v>
      </c>
      <c r="N66" s="7">
        <f t="shared" si="3"/>
        <v>17098.18</v>
      </c>
      <c r="P66" s="7">
        <v>24000</v>
      </c>
      <c r="R66" s="7">
        <v>24000</v>
      </c>
    </row>
    <row r="67" spans="1:18" s="7" customFormat="1" ht="12.75" customHeight="1" x14ac:dyDescent="0.2">
      <c r="A67" s="66" t="s">
        <v>56</v>
      </c>
      <c r="B67" s="40"/>
      <c r="C67" s="40"/>
      <c r="E67" s="14">
        <v>5</v>
      </c>
      <c r="F67" s="15" t="s">
        <v>12</v>
      </c>
      <c r="G67" s="14" t="s">
        <v>54</v>
      </c>
      <c r="H67" s="14" t="s">
        <v>15</v>
      </c>
      <c r="J67" s="7">
        <v>53760</v>
      </c>
      <c r="L67" s="7">
        <v>22400</v>
      </c>
      <c r="N67" s="7">
        <f t="shared" si="3"/>
        <v>31600</v>
      </c>
      <c r="P67" s="7">
        <v>54000</v>
      </c>
      <c r="R67" s="7">
        <v>54000</v>
      </c>
    </row>
    <row r="68" spans="1:18" s="7" customFormat="1" ht="12.75" hidden="1" customHeight="1" x14ac:dyDescent="0.2">
      <c r="A68" s="66" t="s">
        <v>57</v>
      </c>
      <c r="B68" s="40"/>
      <c r="C68" s="40"/>
      <c r="E68" s="14">
        <v>5</v>
      </c>
      <c r="F68" s="15" t="s">
        <v>12</v>
      </c>
      <c r="G68" s="14" t="s">
        <v>54</v>
      </c>
      <c r="H68" s="14" t="s">
        <v>17</v>
      </c>
      <c r="N68" s="7">
        <f t="shared" si="3"/>
        <v>0</v>
      </c>
    </row>
    <row r="69" spans="1:18" s="7" customFormat="1" ht="12.75" hidden="1" customHeight="1" x14ac:dyDescent="0.2">
      <c r="A69" s="66" t="s">
        <v>66</v>
      </c>
      <c r="B69" s="40"/>
      <c r="C69" s="40"/>
      <c r="E69" s="14">
        <v>5</v>
      </c>
      <c r="F69" s="15" t="s">
        <v>12</v>
      </c>
      <c r="G69" s="14" t="s">
        <v>67</v>
      </c>
      <c r="H69" s="14" t="s">
        <v>8</v>
      </c>
      <c r="N69" s="7">
        <f t="shared" si="3"/>
        <v>0</v>
      </c>
    </row>
    <row r="70" spans="1:18" s="7" customFormat="1" ht="12.75" customHeight="1" x14ac:dyDescent="0.2">
      <c r="A70" s="66" t="s">
        <v>61</v>
      </c>
      <c r="B70" s="40"/>
      <c r="C70" s="40"/>
      <c r="E70" s="14">
        <v>5</v>
      </c>
      <c r="F70" s="15" t="s">
        <v>12</v>
      </c>
      <c r="G70" s="14" t="s">
        <v>59</v>
      </c>
      <c r="H70" s="14" t="s">
        <v>8</v>
      </c>
      <c r="R70" s="7">
        <v>10000</v>
      </c>
    </row>
    <row r="71" spans="1:18" s="7" customFormat="1" ht="12.75" customHeight="1" x14ac:dyDescent="0.2">
      <c r="A71" s="66" t="s">
        <v>62</v>
      </c>
      <c r="B71" s="40"/>
      <c r="C71" s="40"/>
      <c r="E71" s="14">
        <v>5</v>
      </c>
      <c r="F71" s="15" t="s">
        <v>12</v>
      </c>
      <c r="G71" s="14" t="s">
        <v>59</v>
      </c>
      <c r="H71" s="14" t="s">
        <v>10</v>
      </c>
      <c r="R71" s="7">
        <v>30000</v>
      </c>
    </row>
    <row r="72" spans="1:18" s="7" customFormat="1" ht="12.75" hidden="1" customHeight="1" x14ac:dyDescent="0.2">
      <c r="A72" s="66" t="s">
        <v>63</v>
      </c>
      <c r="B72" s="40"/>
      <c r="C72" s="40"/>
      <c r="E72" s="14">
        <v>5</v>
      </c>
      <c r="F72" s="15" t="s">
        <v>12</v>
      </c>
      <c r="G72" s="14" t="s">
        <v>59</v>
      </c>
      <c r="H72" s="14" t="s">
        <v>64</v>
      </c>
      <c r="N72" s="7">
        <f t="shared" si="3"/>
        <v>0</v>
      </c>
    </row>
    <row r="73" spans="1:18" s="7" customFormat="1" ht="12.75" hidden="1" customHeight="1" x14ac:dyDescent="0.2">
      <c r="A73" s="66" t="s">
        <v>155</v>
      </c>
      <c r="B73" s="40"/>
      <c r="C73" s="40"/>
      <c r="E73" s="14">
        <v>5</v>
      </c>
      <c r="F73" s="15" t="s">
        <v>12</v>
      </c>
      <c r="G73" s="14" t="s">
        <v>59</v>
      </c>
      <c r="H73" s="14" t="s">
        <v>15</v>
      </c>
      <c r="N73" s="7">
        <f t="shared" si="3"/>
        <v>0</v>
      </c>
    </row>
    <row r="74" spans="1:18" s="7" customFormat="1" ht="12.75" hidden="1" customHeight="1" x14ac:dyDescent="0.2">
      <c r="A74" s="66" t="s">
        <v>156</v>
      </c>
      <c r="B74" s="40"/>
      <c r="C74" s="40"/>
      <c r="E74" s="14">
        <v>5</v>
      </c>
      <c r="F74" s="14" t="s">
        <v>12</v>
      </c>
      <c r="G74" s="14" t="s">
        <v>59</v>
      </c>
      <c r="H74" s="14" t="s">
        <v>17</v>
      </c>
      <c r="N74" s="7">
        <f t="shared" si="3"/>
        <v>0</v>
      </c>
    </row>
    <row r="75" spans="1:18" s="7" customFormat="1" ht="12.75" hidden="1" customHeight="1" x14ac:dyDescent="0.2">
      <c r="A75" s="66" t="s">
        <v>63</v>
      </c>
      <c r="B75" s="40"/>
      <c r="C75" s="40"/>
      <c r="E75" s="14">
        <v>5</v>
      </c>
      <c r="F75" s="15" t="s">
        <v>12</v>
      </c>
      <c r="G75" s="14" t="s">
        <v>59</v>
      </c>
      <c r="H75" s="14" t="s">
        <v>64</v>
      </c>
      <c r="N75" s="7">
        <f t="shared" si="3"/>
        <v>0</v>
      </c>
    </row>
    <row r="76" spans="1:18" s="7" customFormat="1" ht="12.75" customHeight="1" x14ac:dyDescent="0.2">
      <c r="A76" s="66" t="s">
        <v>58</v>
      </c>
      <c r="B76" s="40"/>
      <c r="C76" s="40"/>
      <c r="E76" s="14">
        <v>5</v>
      </c>
      <c r="F76" s="14" t="s">
        <v>12</v>
      </c>
      <c r="G76" s="14" t="s">
        <v>59</v>
      </c>
      <c r="H76" s="14" t="s">
        <v>60</v>
      </c>
      <c r="J76" s="7">
        <v>1400</v>
      </c>
      <c r="N76" s="7">
        <f t="shared" ref="N76" si="4">P76-L76</f>
        <v>5000</v>
      </c>
      <c r="P76" s="7">
        <v>5000</v>
      </c>
      <c r="R76" s="7">
        <v>5000</v>
      </c>
    </row>
    <row r="77" spans="1:18" s="7" customFormat="1" ht="12.75" customHeight="1" x14ac:dyDescent="0.2">
      <c r="A77" s="66" t="s">
        <v>65</v>
      </c>
      <c r="B77" s="40"/>
      <c r="C77" s="40"/>
      <c r="E77" s="14">
        <v>5</v>
      </c>
      <c r="F77" s="15" t="s">
        <v>12</v>
      </c>
      <c r="G77" s="14" t="s">
        <v>59</v>
      </c>
      <c r="H77" s="14" t="s">
        <v>19</v>
      </c>
      <c r="J77" s="7">
        <v>24696</v>
      </c>
      <c r="L77" s="7">
        <v>10388</v>
      </c>
      <c r="N77" s="7">
        <f t="shared" si="3"/>
        <v>29612</v>
      </c>
      <c r="P77" s="7">
        <v>40000</v>
      </c>
      <c r="R77" s="7">
        <v>60000</v>
      </c>
    </row>
    <row r="78" spans="1:18" s="7" customFormat="1" ht="12.75" hidden="1" customHeight="1" x14ac:dyDescent="0.2">
      <c r="A78" s="66" t="s">
        <v>157</v>
      </c>
      <c r="B78" s="40"/>
      <c r="C78" s="40"/>
      <c r="E78" s="14">
        <v>5</v>
      </c>
      <c r="F78" s="15" t="s">
        <v>12</v>
      </c>
      <c r="G78" s="14" t="s">
        <v>93</v>
      </c>
      <c r="H78" s="14" t="s">
        <v>8</v>
      </c>
      <c r="N78" s="7">
        <f t="shared" si="3"/>
        <v>0</v>
      </c>
    </row>
    <row r="79" spans="1:18" s="7" customFormat="1" ht="12.75" hidden="1" customHeight="1" x14ac:dyDescent="0.2">
      <c r="A79" s="66" t="s">
        <v>66</v>
      </c>
      <c r="B79" s="40"/>
      <c r="C79" s="40"/>
      <c r="E79" s="14">
        <v>5</v>
      </c>
      <c r="F79" s="15" t="s">
        <v>12</v>
      </c>
      <c r="G79" s="14" t="s">
        <v>67</v>
      </c>
      <c r="H79" s="14" t="s">
        <v>8</v>
      </c>
      <c r="N79" s="7">
        <f t="shared" si="3"/>
        <v>0</v>
      </c>
    </row>
    <row r="80" spans="1:18" s="7" customFormat="1" ht="12.75" hidden="1" customHeight="1" x14ac:dyDescent="0.2">
      <c r="A80" s="66" t="s">
        <v>68</v>
      </c>
      <c r="B80" s="40"/>
      <c r="C80" s="40"/>
      <c r="E80" s="14">
        <v>5</v>
      </c>
      <c r="F80" s="15" t="s">
        <v>12</v>
      </c>
      <c r="G80" s="14" t="s">
        <v>67</v>
      </c>
      <c r="H80" s="14" t="s">
        <v>10</v>
      </c>
      <c r="N80" s="7">
        <f t="shared" si="3"/>
        <v>0</v>
      </c>
    </row>
    <row r="81" spans="1:18" s="7" customFormat="1" ht="12.75" hidden="1" customHeight="1" x14ac:dyDescent="0.2">
      <c r="A81" s="66" t="s">
        <v>158</v>
      </c>
      <c r="B81" s="40"/>
      <c r="C81" s="40"/>
      <c r="E81" s="14">
        <v>5</v>
      </c>
      <c r="F81" s="15" t="s">
        <v>12</v>
      </c>
      <c r="G81" s="14" t="s">
        <v>70</v>
      </c>
      <c r="H81" s="14" t="s">
        <v>8</v>
      </c>
      <c r="N81" s="7">
        <f t="shared" si="3"/>
        <v>0</v>
      </c>
    </row>
    <row r="82" spans="1:18" s="7" customFormat="1" ht="12.75" hidden="1" customHeight="1" x14ac:dyDescent="0.2">
      <c r="A82" s="66" t="s">
        <v>159</v>
      </c>
      <c r="B82" s="40"/>
      <c r="C82" s="40"/>
      <c r="E82" s="14">
        <v>5</v>
      </c>
      <c r="F82" s="15" t="s">
        <v>12</v>
      </c>
      <c r="G82" s="14" t="s">
        <v>70</v>
      </c>
      <c r="H82" s="14" t="s">
        <v>10</v>
      </c>
      <c r="N82" s="7">
        <f t="shared" si="3"/>
        <v>0</v>
      </c>
    </row>
    <row r="83" spans="1:18" s="7" customFormat="1" ht="12.75" hidden="1" customHeight="1" x14ac:dyDescent="0.2">
      <c r="A83" s="66" t="s">
        <v>69</v>
      </c>
      <c r="B83" s="40"/>
      <c r="C83" s="40"/>
      <c r="E83" s="14">
        <v>5</v>
      </c>
      <c r="F83" s="15" t="s">
        <v>12</v>
      </c>
      <c r="G83" s="14" t="s">
        <v>70</v>
      </c>
      <c r="H83" s="14" t="s">
        <v>15</v>
      </c>
      <c r="N83" s="7">
        <f t="shared" si="3"/>
        <v>0</v>
      </c>
    </row>
    <row r="84" spans="1:18" s="7" customFormat="1" ht="12.75" hidden="1" customHeight="1" x14ac:dyDescent="0.2">
      <c r="A84" s="66" t="s">
        <v>160</v>
      </c>
      <c r="B84" s="40"/>
      <c r="C84" s="40"/>
      <c r="E84" s="14">
        <v>5</v>
      </c>
      <c r="F84" s="15" t="s">
        <v>12</v>
      </c>
      <c r="G84" s="14" t="s">
        <v>163</v>
      </c>
      <c r="H84" s="14" t="s">
        <v>8</v>
      </c>
      <c r="N84" s="7">
        <f t="shared" si="3"/>
        <v>0</v>
      </c>
    </row>
    <row r="85" spans="1:18" s="7" customFormat="1" ht="12.75" hidden="1" customHeight="1" x14ac:dyDescent="0.2">
      <c r="A85" s="66" t="s">
        <v>161</v>
      </c>
      <c r="B85" s="40"/>
      <c r="C85" s="40"/>
      <c r="E85" s="14">
        <v>5</v>
      </c>
      <c r="F85" s="15" t="s">
        <v>12</v>
      </c>
      <c r="G85" s="14" t="s">
        <v>163</v>
      </c>
      <c r="H85" s="16" t="s">
        <v>49</v>
      </c>
      <c r="N85" s="7">
        <f t="shared" si="3"/>
        <v>0</v>
      </c>
    </row>
    <row r="86" spans="1:18" s="7" customFormat="1" ht="12.75" hidden="1" customHeight="1" x14ac:dyDescent="0.2">
      <c r="A86" s="66" t="s">
        <v>71</v>
      </c>
      <c r="B86" s="40"/>
      <c r="C86" s="40"/>
      <c r="E86" s="14">
        <v>5</v>
      </c>
      <c r="F86" s="15" t="s">
        <v>12</v>
      </c>
      <c r="G86" s="14" t="s">
        <v>163</v>
      </c>
      <c r="H86" s="14" t="s">
        <v>10</v>
      </c>
      <c r="N86" s="7">
        <f t="shared" si="3"/>
        <v>0</v>
      </c>
    </row>
    <row r="87" spans="1:18" s="7" customFormat="1" ht="12.75" hidden="1" customHeight="1" x14ac:dyDescent="0.2">
      <c r="A87" s="66" t="s">
        <v>162</v>
      </c>
      <c r="B87" s="40"/>
      <c r="C87" s="40"/>
      <c r="E87" s="14">
        <v>5</v>
      </c>
      <c r="F87" s="15" t="s">
        <v>12</v>
      </c>
      <c r="G87" s="14" t="s">
        <v>163</v>
      </c>
      <c r="H87" s="14" t="s">
        <v>15</v>
      </c>
      <c r="N87" s="7">
        <f t="shared" si="3"/>
        <v>0</v>
      </c>
    </row>
    <row r="88" spans="1:18" s="7" customFormat="1" ht="12.75" hidden="1" customHeight="1" x14ac:dyDescent="0.2">
      <c r="A88" s="66" t="s">
        <v>72</v>
      </c>
      <c r="B88" s="40"/>
      <c r="C88" s="40"/>
      <c r="E88" s="14">
        <v>5</v>
      </c>
      <c r="F88" s="15" t="s">
        <v>12</v>
      </c>
      <c r="G88" s="14" t="s">
        <v>70</v>
      </c>
      <c r="H88" s="14" t="s">
        <v>49</v>
      </c>
      <c r="N88" s="7">
        <f t="shared" si="3"/>
        <v>0</v>
      </c>
    </row>
    <row r="89" spans="1:18" s="7" customFormat="1" ht="12.75" hidden="1" customHeight="1" x14ac:dyDescent="0.2">
      <c r="A89" s="66" t="s">
        <v>164</v>
      </c>
      <c r="B89" s="40"/>
      <c r="C89" s="40"/>
      <c r="E89" s="14">
        <v>5</v>
      </c>
      <c r="F89" s="15" t="s">
        <v>12</v>
      </c>
      <c r="G89" s="14" t="s">
        <v>74</v>
      </c>
      <c r="H89" s="14" t="s">
        <v>10</v>
      </c>
      <c r="N89" s="7">
        <f t="shared" si="3"/>
        <v>0</v>
      </c>
    </row>
    <row r="90" spans="1:18" s="7" customFormat="1" ht="12.75" hidden="1" customHeight="1" x14ac:dyDescent="0.2">
      <c r="A90" s="66" t="s">
        <v>165</v>
      </c>
      <c r="B90" s="40"/>
      <c r="C90" s="40"/>
      <c r="E90" s="14">
        <v>5</v>
      </c>
      <c r="F90" s="15" t="s">
        <v>12</v>
      </c>
      <c r="G90" s="14" t="s">
        <v>74</v>
      </c>
      <c r="H90" s="14" t="s">
        <v>15</v>
      </c>
      <c r="N90" s="7">
        <f t="shared" si="3"/>
        <v>0</v>
      </c>
    </row>
    <row r="91" spans="1:18" s="7" customFormat="1" ht="12.75" hidden="1" customHeight="1" x14ac:dyDescent="0.2">
      <c r="A91" s="66" t="s">
        <v>166</v>
      </c>
      <c r="B91" s="40"/>
      <c r="C91" s="40"/>
      <c r="E91" s="14">
        <v>5</v>
      </c>
      <c r="F91" s="15" t="s">
        <v>12</v>
      </c>
      <c r="G91" s="14" t="s">
        <v>74</v>
      </c>
      <c r="H91" s="14" t="s">
        <v>17</v>
      </c>
      <c r="N91" s="7">
        <f t="shared" si="3"/>
        <v>0</v>
      </c>
    </row>
    <row r="92" spans="1:18" s="7" customFormat="1" ht="12.75" hidden="1" customHeight="1" x14ac:dyDescent="0.2">
      <c r="A92" s="66" t="s">
        <v>167</v>
      </c>
      <c r="B92" s="40"/>
      <c r="C92" s="40"/>
      <c r="E92" s="14">
        <v>5</v>
      </c>
      <c r="F92" s="15" t="s">
        <v>12</v>
      </c>
      <c r="G92" s="14" t="s">
        <v>74</v>
      </c>
      <c r="H92" s="14" t="s">
        <v>8</v>
      </c>
      <c r="N92" s="7">
        <f t="shared" si="3"/>
        <v>0</v>
      </c>
    </row>
    <row r="93" spans="1:18" s="7" customFormat="1" ht="12.75" hidden="1" customHeight="1" x14ac:dyDescent="0.2">
      <c r="A93" s="66" t="s">
        <v>168</v>
      </c>
      <c r="B93" s="40"/>
      <c r="C93" s="40"/>
      <c r="E93" s="14">
        <v>5</v>
      </c>
      <c r="F93" s="15" t="s">
        <v>12</v>
      </c>
      <c r="G93" s="14" t="s">
        <v>74</v>
      </c>
      <c r="H93" s="14" t="s">
        <v>45</v>
      </c>
      <c r="N93" s="7">
        <f t="shared" si="3"/>
        <v>0</v>
      </c>
    </row>
    <row r="94" spans="1:18" s="7" customFormat="1" ht="12.75" customHeight="1" x14ac:dyDescent="0.2">
      <c r="A94" s="66" t="s">
        <v>73</v>
      </c>
      <c r="B94" s="40"/>
      <c r="C94" s="40"/>
      <c r="E94" s="14">
        <v>5</v>
      </c>
      <c r="F94" s="15" t="s">
        <v>12</v>
      </c>
      <c r="G94" s="14" t="s">
        <v>74</v>
      </c>
      <c r="H94" s="14" t="s">
        <v>64</v>
      </c>
      <c r="N94" s="7">
        <f t="shared" si="3"/>
        <v>26350</v>
      </c>
      <c r="P94" s="7">
        <v>26350</v>
      </c>
      <c r="R94" s="7">
        <v>20000</v>
      </c>
    </row>
    <row r="95" spans="1:18" s="7" customFormat="1" ht="12.75" customHeight="1" x14ac:dyDescent="0.2">
      <c r="A95" s="66" t="s">
        <v>75</v>
      </c>
      <c r="B95" s="40"/>
      <c r="C95" s="40"/>
      <c r="E95" s="14">
        <v>5</v>
      </c>
      <c r="F95" s="15" t="s">
        <v>12</v>
      </c>
      <c r="G95" s="14" t="s">
        <v>74</v>
      </c>
      <c r="H95" s="14" t="s">
        <v>19</v>
      </c>
      <c r="N95" s="7">
        <f t="shared" si="3"/>
        <v>800</v>
      </c>
      <c r="P95" s="7">
        <v>800</v>
      </c>
      <c r="R95" s="7">
        <v>10000</v>
      </c>
    </row>
    <row r="96" spans="1:18" s="7" customFormat="1" ht="12.75" hidden="1" customHeight="1" x14ac:dyDescent="0.2">
      <c r="A96" s="66" t="s">
        <v>76</v>
      </c>
      <c r="B96" s="40"/>
      <c r="C96" s="40"/>
      <c r="E96" s="14">
        <v>5</v>
      </c>
      <c r="F96" s="15" t="s">
        <v>12</v>
      </c>
      <c r="G96" s="14" t="s">
        <v>74</v>
      </c>
      <c r="H96" s="14" t="s">
        <v>60</v>
      </c>
      <c r="N96" s="7">
        <f t="shared" si="3"/>
        <v>0</v>
      </c>
    </row>
    <row r="97" spans="1:18" s="7" customFormat="1" ht="12.75" customHeight="1" x14ac:dyDescent="0.2">
      <c r="A97" s="66" t="s">
        <v>77</v>
      </c>
      <c r="B97" s="40"/>
      <c r="C97" s="40"/>
      <c r="E97" s="14">
        <v>5</v>
      </c>
      <c r="F97" s="15" t="s">
        <v>12</v>
      </c>
      <c r="G97" s="14" t="s">
        <v>74</v>
      </c>
      <c r="H97" s="14" t="s">
        <v>49</v>
      </c>
      <c r="N97" s="7">
        <f t="shared" si="3"/>
        <v>5000</v>
      </c>
      <c r="P97" s="7">
        <v>5000</v>
      </c>
      <c r="R97" s="7">
        <v>10000</v>
      </c>
    </row>
    <row r="98" spans="1:18" s="7" customFormat="1" ht="12.75" hidden="1" customHeight="1" x14ac:dyDescent="0.2">
      <c r="A98" s="66" t="s">
        <v>165</v>
      </c>
      <c r="B98" s="40"/>
      <c r="C98" s="40"/>
      <c r="E98" s="14">
        <v>5</v>
      </c>
      <c r="F98" s="15" t="s">
        <v>12</v>
      </c>
      <c r="G98" s="14" t="s">
        <v>74</v>
      </c>
      <c r="H98" s="14" t="s">
        <v>15</v>
      </c>
      <c r="N98" s="7">
        <f t="shared" si="3"/>
        <v>0</v>
      </c>
    </row>
    <row r="99" spans="1:18" s="7" customFormat="1" ht="12.75" hidden="1" customHeight="1" x14ac:dyDescent="0.2">
      <c r="A99" s="66" t="s">
        <v>78</v>
      </c>
      <c r="B99" s="40"/>
      <c r="C99" s="40"/>
      <c r="E99" s="14">
        <v>5</v>
      </c>
      <c r="F99" s="15" t="s">
        <v>12</v>
      </c>
      <c r="G99" s="14" t="s">
        <v>79</v>
      </c>
      <c r="H99" s="14" t="s">
        <v>10</v>
      </c>
      <c r="N99" s="7">
        <f t="shared" si="3"/>
        <v>0</v>
      </c>
    </row>
    <row r="100" spans="1:18" s="7" customFormat="1" ht="12.75" hidden="1" customHeight="1" x14ac:dyDescent="0.2">
      <c r="A100" s="66" t="s">
        <v>80</v>
      </c>
      <c r="B100" s="40"/>
      <c r="C100" s="40"/>
      <c r="E100" s="14">
        <v>5</v>
      </c>
      <c r="F100" s="15" t="s">
        <v>12</v>
      </c>
      <c r="G100" s="14" t="s">
        <v>79</v>
      </c>
      <c r="H100" s="14" t="s">
        <v>15</v>
      </c>
      <c r="N100" s="7">
        <f t="shared" si="3"/>
        <v>0</v>
      </c>
    </row>
    <row r="101" spans="1:18" s="7" customFormat="1" ht="12.75" hidden="1" customHeight="1" x14ac:dyDescent="0.2">
      <c r="A101" s="66" t="s">
        <v>169</v>
      </c>
      <c r="B101" s="40"/>
      <c r="C101" s="40"/>
      <c r="E101" s="14">
        <v>5</v>
      </c>
      <c r="F101" s="15" t="s">
        <v>12</v>
      </c>
      <c r="G101" s="14" t="s">
        <v>79</v>
      </c>
      <c r="H101" s="15" t="s">
        <v>60</v>
      </c>
      <c r="N101" s="7">
        <f t="shared" si="3"/>
        <v>0</v>
      </c>
    </row>
    <row r="102" spans="1:18" s="7" customFormat="1" ht="12.75" hidden="1" customHeight="1" x14ac:dyDescent="0.2">
      <c r="A102" s="66" t="s">
        <v>170</v>
      </c>
      <c r="B102" s="40"/>
      <c r="C102" s="40"/>
      <c r="E102" s="14">
        <v>5</v>
      </c>
      <c r="F102" s="15" t="s">
        <v>12</v>
      </c>
      <c r="G102" s="14" t="s">
        <v>79</v>
      </c>
      <c r="H102" s="15" t="s">
        <v>19</v>
      </c>
      <c r="N102" s="7">
        <f t="shared" si="3"/>
        <v>0</v>
      </c>
    </row>
    <row r="103" spans="1:18" s="7" customFormat="1" ht="12.75" hidden="1" customHeight="1" x14ac:dyDescent="0.2">
      <c r="A103" s="66" t="s">
        <v>171</v>
      </c>
      <c r="B103" s="40"/>
      <c r="C103" s="40"/>
      <c r="E103" s="14">
        <v>5</v>
      </c>
      <c r="F103" s="15" t="s">
        <v>12</v>
      </c>
      <c r="G103" s="14" t="s">
        <v>79</v>
      </c>
      <c r="H103" s="15" t="s">
        <v>82</v>
      </c>
      <c r="N103" s="7">
        <f t="shared" si="3"/>
        <v>0</v>
      </c>
    </row>
    <row r="104" spans="1:18" s="7" customFormat="1" ht="12.75" hidden="1" customHeight="1" x14ac:dyDescent="0.2">
      <c r="A104" s="66" t="s">
        <v>81</v>
      </c>
      <c r="B104" s="40"/>
      <c r="C104" s="40"/>
      <c r="E104" s="14">
        <v>5</v>
      </c>
      <c r="F104" s="15" t="s">
        <v>12</v>
      </c>
      <c r="G104" s="14" t="s">
        <v>59</v>
      </c>
      <c r="H104" s="15" t="s">
        <v>82</v>
      </c>
      <c r="N104" s="7">
        <f t="shared" si="3"/>
        <v>0</v>
      </c>
    </row>
    <row r="105" spans="1:18" s="7" customFormat="1" ht="12.75" hidden="1" customHeight="1" x14ac:dyDescent="0.2">
      <c r="A105" s="66" t="s">
        <v>83</v>
      </c>
      <c r="B105" s="40"/>
      <c r="C105" s="40"/>
      <c r="E105" s="14">
        <v>5</v>
      </c>
      <c r="F105" s="15" t="s">
        <v>12</v>
      </c>
      <c r="G105" s="14" t="s">
        <v>84</v>
      </c>
      <c r="H105" s="15" t="s">
        <v>8</v>
      </c>
      <c r="N105" s="7">
        <f t="shared" si="3"/>
        <v>0</v>
      </c>
    </row>
    <row r="106" spans="1:18" s="7" customFormat="1" ht="12.75" hidden="1" customHeight="1" x14ac:dyDescent="0.2">
      <c r="A106" s="66" t="s">
        <v>85</v>
      </c>
      <c r="B106" s="40"/>
      <c r="C106" s="40"/>
      <c r="E106" s="14">
        <v>5</v>
      </c>
      <c r="F106" s="15" t="s">
        <v>12</v>
      </c>
      <c r="G106" s="14" t="s">
        <v>84</v>
      </c>
      <c r="H106" s="15" t="s">
        <v>10</v>
      </c>
      <c r="N106" s="7">
        <f t="shared" si="3"/>
        <v>0</v>
      </c>
    </row>
    <row r="107" spans="1:18" s="7" customFormat="1" ht="12.75" hidden="1" customHeight="1" x14ac:dyDescent="0.2">
      <c r="A107" s="66" t="s">
        <v>86</v>
      </c>
      <c r="B107" s="40"/>
      <c r="C107" s="40"/>
      <c r="E107" s="14">
        <v>5</v>
      </c>
      <c r="F107" s="15" t="s">
        <v>12</v>
      </c>
      <c r="G107" s="14" t="s">
        <v>84</v>
      </c>
      <c r="H107" s="15" t="s">
        <v>15</v>
      </c>
      <c r="N107" s="7">
        <f t="shared" si="3"/>
        <v>0</v>
      </c>
    </row>
    <row r="108" spans="1:18" s="7" customFormat="1" ht="12.75" hidden="1" customHeight="1" x14ac:dyDescent="0.2">
      <c r="A108" s="66" t="s">
        <v>172</v>
      </c>
      <c r="B108" s="40"/>
      <c r="C108" s="40"/>
      <c r="E108" s="14">
        <v>5</v>
      </c>
      <c r="F108" s="15" t="s">
        <v>12</v>
      </c>
      <c r="G108" s="14" t="s">
        <v>174</v>
      </c>
      <c r="H108" s="15" t="s">
        <v>8</v>
      </c>
      <c r="N108" s="7">
        <f t="shared" si="3"/>
        <v>0</v>
      </c>
    </row>
    <row r="109" spans="1:18" s="7" customFormat="1" ht="12.75" hidden="1" customHeight="1" x14ac:dyDescent="0.2">
      <c r="A109" s="66" t="s">
        <v>173</v>
      </c>
      <c r="B109" s="40"/>
      <c r="C109" s="40"/>
      <c r="E109" s="14">
        <v>5</v>
      </c>
      <c r="F109" s="15" t="s">
        <v>12</v>
      </c>
      <c r="G109" s="14" t="s">
        <v>174</v>
      </c>
      <c r="H109" s="15" t="s">
        <v>10</v>
      </c>
      <c r="N109" s="7">
        <f t="shared" si="3"/>
        <v>0</v>
      </c>
    </row>
    <row r="110" spans="1:18" s="7" customFormat="1" ht="12.75" hidden="1" customHeight="1" x14ac:dyDescent="0.2">
      <c r="A110" s="66" t="s">
        <v>87</v>
      </c>
      <c r="B110" s="40"/>
      <c r="C110" s="40"/>
      <c r="E110" s="14">
        <v>5</v>
      </c>
      <c r="F110" s="15" t="s">
        <v>12</v>
      </c>
      <c r="G110" s="14" t="s">
        <v>174</v>
      </c>
      <c r="H110" s="15" t="s">
        <v>15</v>
      </c>
      <c r="N110" s="7">
        <f t="shared" si="3"/>
        <v>0</v>
      </c>
    </row>
    <row r="111" spans="1:18" s="7" customFormat="1" ht="12.75" customHeight="1" x14ac:dyDescent="0.2">
      <c r="A111" s="66" t="s">
        <v>294</v>
      </c>
      <c r="B111" s="40"/>
      <c r="C111" s="40"/>
      <c r="E111" s="14">
        <v>5</v>
      </c>
      <c r="F111" s="15" t="s">
        <v>12</v>
      </c>
      <c r="G111" s="83">
        <v>99</v>
      </c>
      <c r="H111" s="89">
        <v>990</v>
      </c>
      <c r="N111" s="7">
        <f t="shared" si="3"/>
        <v>46200</v>
      </c>
      <c r="P111" s="7">
        <v>46200</v>
      </c>
      <c r="R111" s="7">
        <v>100000</v>
      </c>
    </row>
    <row r="112" spans="1:18" s="7" customFormat="1" ht="18.95" customHeight="1" x14ac:dyDescent="0.2">
      <c r="A112" s="129" t="s">
        <v>191</v>
      </c>
      <c r="B112" s="129"/>
      <c r="C112" s="129"/>
      <c r="J112" s="22">
        <f>SUM(J45:J111)</f>
        <v>227243.07</v>
      </c>
      <c r="K112" s="18"/>
      <c r="L112" s="22">
        <f>SUM(L45:L111)</f>
        <v>106919.45999999999</v>
      </c>
      <c r="N112" s="22">
        <f>SUM(N45:N111)</f>
        <v>323080.53999999998</v>
      </c>
      <c r="P112" s="22">
        <f>SUM(P45:P111)</f>
        <v>430000</v>
      </c>
      <c r="R112" s="22">
        <f>SUM(R45:R111)</f>
        <v>728000</v>
      </c>
    </row>
    <row r="113" spans="1:18" s="7" customFormat="1" ht="6" hidden="1" customHeight="1" x14ac:dyDescent="0.2">
      <c r="A113" s="20"/>
      <c r="B113" s="20"/>
      <c r="C113" s="20"/>
      <c r="J113" s="18"/>
      <c r="K113" s="18"/>
    </row>
    <row r="114" spans="1:18" s="7" customFormat="1" ht="12" hidden="1" customHeight="1" x14ac:dyDescent="0.2">
      <c r="A114" s="69" t="s">
        <v>189</v>
      </c>
    </row>
    <row r="115" spans="1:18" s="7" customFormat="1" ht="12" hidden="1" customHeight="1" x14ac:dyDescent="0.2">
      <c r="A115" s="66" t="s">
        <v>109</v>
      </c>
      <c r="E115" s="14">
        <v>5</v>
      </c>
      <c r="F115" s="15" t="s">
        <v>29</v>
      </c>
      <c r="G115" s="14" t="s">
        <v>7</v>
      </c>
      <c r="H115" s="14" t="s">
        <v>17</v>
      </c>
    </row>
    <row r="116" spans="1:18" s="7" customFormat="1" ht="12" hidden="1" customHeight="1" x14ac:dyDescent="0.2">
      <c r="A116" s="66" t="s">
        <v>180</v>
      </c>
      <c r="E116" s="14">
        <v>5</v>
      </c>
      <c r="F116" s="15" t="s">
        <v>29</v>
      </c>
      <c r="G116" s="14" t="s">
        <v>7</v>
      </c>
      <c r="H116" s="14" t="s">
        <v>64</v>
      </c>
    </row>
    <row r="117" spans="1:18" s="7" customFormat="1" ht="12" hidden="1" customHeight="1" x14ac:dyDescent="0.2">
      <c r="A117" s="66" t="s">
        <v>181</v>
      </c>
      <c r="E117" s="14">
        <v>5</v>
      </c>
      <c r="F117" s="15" t="s">
        <v>29</v>
      </c>
      <c r="G117" s="14" t="s">
        <v>7</v>
      </c>
      <c r="H117" s="16" t="s">
        <v>49</v>
      </c>
    </row>
    <row r="118" spans="1:18" s="7" customFormat="1" ht="12" hidden="1" customHeight="1" x14ac:dyDescent="0.2">
      <c r="A118" s="66" t="s">
        <v>181</v>
      </c>
      <c r="E118" s="14">
        <v>5</v>
      </c>
      <c r="F118" s="15" t="s">
        <v>29</v>
      </c>
      <c r="G118" s="14" t="s">
        <v>7</v>
      </c>
      <c r="H118" s="16" t="s">
        <v>49</v>
      </c>
    </row>
    <row r="119" spans="1:18" s="7" customFormat="1" ht="12" hidden="1" customHeight="1" x14ac:dyDescent="0.2">
      <c r="A119" s="66" t="s">
        <v>182</v>
      </c>
      <c r="E119" s="14">
        <v>5</v>
      </c>
      <c r="F119" s="15" t="s">
        <v>29</v>
      </c>
      <c r="G119" s="14" t="s">
        <v>7</v>
      </c>
      <c r="H119" s="14" t="s">
        <v>10</v>
      </c>
    </row>
    <row r="120" spans="1:18" s="7" customFormat="1" ht="12" hidden="1" customHeight="1" x14ac:dyDescent="0.2">
      <c r="A120" s="66" t="s">
        <v>181</v>
      </c>
      <c r="E120" s="14">
        <v>5</v>
      </c>
      <c r="F120" s="15" t="s">
        <v>29</v>
      </c>
      <c r="G120" s="14" t="s">
        <v>7</v>
      </c>
      <c r="H120" s="16" t="s">
        <v>49</v>
      </c>
    </row>
    <row r="121" spans="1:18" s="7" customFormat="1" ht="12" hidden="1" customHeight="1" x14ac:dyDescent="0.2">
      <c r="A121" s="66" t="s">
        <v>183</v>
      </c>
      <c r="E121" s="14">
        <v>5</v>
      </c>
      <c r="F121" s="15" t="s">
        <v>29</v>
      </c>
      <c r="G121" s="14" t="s">
        <v>7</v>
      </c>
      <c r="H121" s="14" t="s">
        <v>8</v>
      </c>
    </row>
    <row r="122" spans="1:18" s="7" customFormat="1" ht="12" hidden="1" customHeight="1" x14ac:dyDescent="0.2">
      <c r="A122" s="66" t="s">
        <v>184</v>
      </c>
      <c r="E122" s="14">
        <v>5</v>
      </c>
      <c r="F122" s="15" t="s">
        <v>29</v>
      </c>
      <c r="G122" s="14" t="s">
        <v>7</v>
      </c>
      <c r="H122" s="14" t="s">
        <v>15</v>
      </c>
    </row>
    <row r="123" spans="1:18" s="7" customFormat="1" ht="18.95" hidden="1" customHeight="1" x14ac:dyDescent="0.2">
      <c r="A123" s="63" t="s">
        <v>185</v>
      </c>
      <c r="J123" s="64">
        <f>SUM(J115:J122)</f>
        <v>0</v>
      </c>
      <c r="K123" s="27"/>
      <c r="L123" s="64">
        <f>SUM(L115:L122)</f>
        <v>0</v>
      </c>
      <c r="M123" s="27"/>
      <c r="N123" s="64">
        <f>SUM(N115:N122)</f>
        <v>0</v>
      </c>
      <c r="O123" s="27"/>
      <c r="P123" s="64">
        <f>SUM(P115:P122)</f>
        <v>0</v>
      </c>
      <c r="Q123" s="27"/>
      <c r="R123" s="64">
        <f>SUM(R115:R122)</f>
        <v>0</v>
      </c>
    </row>
    <row r="124" spans="1:18" s="7" customFormat="1" ht="6" customHeight="1" x14ac:dyDescent="0.2"/>
    <row r="125" spans="1:18" s="7" customFormat="1" ht="12.75" customHeight="1" x14ac:dyDescent="0.2">
      <c r="A125" s="68" t="s">
        <v>190</v>
      </c>
      <c r="B125" s="11"/>
      <c r="C125" s="11"/>
    </row>
    <row r="126" spans="1:18" s="7" customFormat="1" ht="12.75" hidden="1" customHeight="1" x14ac:dyDescent="0.2">
      <c r="A126" s="11" t="s">
        <v>89</v>
      </c>
      <c r="B126" s="24"/>
      <c r="C126" s="24"/>
    </row>
    <row r="127" spans="1:18" s="7" customFormat="1" ht="12.75" hidden="1" customHeight="1" x14ac:dyDescent="0.2">
      <c r="A127" s="70" t="s">
        <v>90</v>
      </c>
      <c r="B127" s="9"/>
      <c r="C127" s="9"/>
      <c r="E127" s="14">
        <v>1</v>
      </c>
      <c r="F127" s="15" t="s">
        <v>12</v>
      </c>
      <c r="G127" s="14" t="s">
        <v>54</v>
      </c>
      <c r="H127" s="16" t="s">
        <v>10</v>
      </c>
    </row>
    <row r="128" spans="1:18" s="7" customFormat="1" ht="12.75" customHeight="1" x14ac:dyDescent="0.2">
      <c r="A128" s="71" t="s">
        <v>91</v>
      </c>
      <c r="B128" s="25"/>
      <c r="C128" s="25"/>
    </row>
    <row r="129" spans="1:18" s="7" customFormat="1" ht="12.75" hidden="1" customHeight="1" x14ac:dyDescent="0.2">
      <c r="A129" s="66" t="s">
        <v>92</v>
      </c>
      <c r="B129" s="40"/>
      <c r="C129" s="40"/>
      <c r="E129" s="14">
        <v>1</v>
      </c>
      <c r="F129" s="15" t="s">
        <v>93</v>
      </c>
      <c r="G129" s="14" t="s">
        <v>7</v>
      </c>
      <c r="H129" s="14" t="s">
        <v>8</v>
      </c>
    </row>
    <row r="130" spans="1:18" s="7" customFormat="1" ht="12.75" hidden="1" customHeight="1" x14ac:dyDescent="0.2">
      <c r="A130" s="66" t="s">
        <v>94</v>
      </c>
      <c r="B130" s="40"/>
      <c r="C130" s="40"/>
      <c r="E130" s="14">
        <v>1</v>
      </c>
      <c r="F130" s="15" t="s">
        <v>93</v>
      </c>
      <c r="G130" s="14" t="s">
        <v>34</v>
      </c>
      <c r="H130" s="14" t="s">
        <v>8</v>
      </c>
    </row>
    <row r="131" spans="1:18" s="7" customFormat="1" ht="12.75" hidden="1" customHeight="1" x14ac:dyDescent="0.2">
      <c r="A131" s="66" t="s">
        <v>95</v>
      </c>
      <c r="B131" s="42"/>
      <c r="C131" s="42"/>
      <c r="E131" s="14">
        <v>1</v>
      </c>
      <c r="F131" s="15" t="s">
        <v>93</v>
      </c>
      <c r="G131" s="14" t="s">
        <v>34</v>
      </c>
      <c r="H131" s="14" t="s">
        <v>49</v>
      </c>
    </row>
    <row r="132" spans="1:18" s="7" customFormat="1" ht="12.75" customHeight="1" x14ac:dyDescent="0.2">
      <c r="A132" s="66" t="s">
        <v>96</v>
      </c>
      <c r="B132" s="42"/>
      <c r="C132" s="42"/>
      <c r="D132" s="15"/>
      <c r="E132" s="14">
        <v>1</v>
      </c>
      <c r="F132" s="15" t="s">
        <v>93</v>
      </c>
      <c r="G132" s="14" t="s">
        <v>54</v>
      </c>
      <c r="H132" s="14" t="s">
        <v>10</v>
      </c>
      <c r="R132" s="7">
        <v>160000</v>
      </c>
    </row>
    <row r="133" spans="1:18" s="7" customFormat="1" ht="12.75" hidden="1" customHeight="1" x14ac:dyDescent="0.2">
      <c r="A133" s="66" t="s">
        <v>97</v>
      </c>
      <c r="B133" s="40"/>
      <c r="C133" s="40"/>
      <c r="E133" s="14">
        <v>1</v>
      </c>
      <c r="F133" s="15" t="s">
        <v>93</v>
      </c>
      <c r="G133" s="14" t="s">
        <v>93</v>
      </c>
      <c r="H133" s="14" t="s">
        <v>8</v>
      </c>
      <c r="N133" s="7">
        <f t="shared" ref="N133:N145" si="5">P133-L133</f>
        <v>0</v>
      </c>
    </row>
    <row r="134" spans="1:18" s="7" customFormat="1" ht="12.75" hidden="1" customHeight="1" x14ac:dyDescent="0.2">
      <c r="A134" s="66" t="s">
        <v>98</v>
      </c>
      <c r="B134" s="42"/>
      <c r="C134" s="42"/>
      <c r="E134" s="14">
        <v>1</v>
      </c>
      <c r="F134" s="15" t="s">
        <v>93</v>
      </c>
      <c r="G134" s="14" t="s">
        <v>54</v>
      </c>
      <c r="H134" s="14" t="s">
        <v>15</v>
      </c>
      <c r="N134" s="7">
        <f t="shared" si="5"/>
        <v>0</v>
      </c>
    </row>
    <row r="135" spans="1:18" s="7" customFormat="1" ht="12.75" customHeight="1" x14ac:dyDescent="0.2">
      <c r="A135" s="66" t="s">
        <v>99</v>
      </c>
      <c r="B135" s="42"/>
      <c r="C135" s="42"/>
      <c r="D135" s="15"/>
      <c r="E135" s="14">
        <v>1</v>
      </c>
      <c r="F135" s="15" t="s">
        <v>93</v>
      </c>
      <c r="G135" s="14" t="s">
        <v>93</v>
      </c>
      <c r="H135" s="14" t="s">
        <v>10</v>
      </c>
      <c r="N135" s="7">
        <f t="shared" si="5"/>
        <v>10000</v>
      </c>
      <c r="P135" s="7">
        <v>10000</v>
      </c>
      <c r="R135" s="7">
        <v>75000</v>
      </c>
    </row>
    <row r="136" spans="1:18" s="7" customFormat="1" ht="12.75" hidden="1" customHeight="1" x14ac:dyDescent="0.2">
      <c r="A136" s="66" t="s">
        <v>100</v>
      </c>
      <c r="B136" s="40"/>
      <c r="C136" s="40"/>
      <c r="E136" s="14">
        <v>1</v>
      </c>
      <c r="F136" s="15" t="s">
        <v>93</v>
      </c>
      <c r="G136" s="14" t="s">
        <v>54</v>
      </c>
      <c r="H136" s="14" t="s">
        <v>19</v>
      </c>
      <c r="N136" s="7">
        <f t="shared" si="5"/>
        <v>0</v>
      </c>
    </row>
    <row r="137" spans="1:18" s="7" customFormat="1" ht="12.75" hidden="1" customHeight="1" x14ac:dyDescent="0.2">
      <c r="A137" s="66" t="s">
        <v>175</v>
      </c>
      <c r="B137" s="40"/>
      <c r="C137" s="40"/>
      <c r="E137" s="14">
        <v>1</v>
      </c>
      <c r="F137" s="15" t="s">
        <v>93</v>
      </c>
      <c r="G137" s="14" t="s">
        <v>54</v>
      </c>
      <c r="H137" s="14" t="s">
        <v>82</v>
      </c>
      <c r="N137" s="7">
        <f t="shared" si="5"/>
        <v>0</v>
      </c>
    </row>
    <row r="138" spans="1:18" s="7" customFormat="1" ht="12.75" hidden="1" customHeight="1" x14ac:dyDescent="0.2">
      <c r="A138" s="66" t="s">
        <v>176</v>
      </c>
      <c r="B138" s="40"/>
      <c r="C138" s="40"/>
      <c r="E138" s="14">
        <v>1</v>
      </c>
      <c r="F138" s="15" t="s">
        <v>93</v>
      </c>
      <c r="G138" s="14" t="s">
        <v>54</v>
      </c>
      <c r="H138" s="14" t="s">
        <v>45</v>
      </c>
      <c r="N138" s="7">
        <f t="shared" si="5"/>
        <v>0</v>
      </c>
    </row>
    <row r="139" spans="1:18" s="7" customFormat="1" ht="12.75" hidden="1" customHeight="1" x14ac:dyDescent="0.2">
      <c r="A139" s="66" t="s">
        <v>177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146</v>
      </c>
      <c r="N139" s="7">
        <f t="shared" si="5"/>
        <v>0</v>
      </c>
    </row>
    <row r="140" spans="1:18" s="7" customFormat="1" ht="12.75" hidden="1" customHeight="1" x14ac:dyDescent="0.2">
      <c r="A140" s="66" t="s">
        <v>101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102</v>
      </c>
      <c r="N140" s="7">
        <f t="shared" si="5"/>
        <v>0</v>
      </c>
    </row>
    <row r="141" spans="1:18" s="7" customFormat="1" ht="12.75" hidden="1" customHeight="1" x14ac:dyDescent="0.2">
      <c r="A141" s="66" t="s">
        <v>103</v>
      </c>
      <c r="B141" s="40"/>
      <c r="C141" s="40"/>
      <c r="E141" s="14">
        <v>1</v>
      </c>
      <c r="F141" s="15" t="s">
        <v>93</v>
      </c>
      <c r="G141" s="14" t="s">
        <v>54</v>
      </c>
      <c r="H141" s="14" t="s">
        <v>24</v>
      </c>
      <c r="N141" s="7">
        <f t="shared" si="5"/>
        <v>0</v>
      </c>
    </row>
    <row r="142" spans="1:18" s="7" customFormat="1" ht="12.75" hidden="1" customHeight="1" x14ac:dyDescent="0.2">
      <c r="A142" s="66" t="s">
        <v>104</v>
      </c>
      <c r="B142" s="40"/>
      <c r="C142" s="40"/>
      <c r="E142" s="14">
        <v>1</v>
      </c>
      <c r="F142" s="15" t="s">
        <v>93</v>
      </c>
      <c r="G142" s="14" t="s">
        <v>54</v>
      </c>
      <c r="H142" s="14" t="s">
        <v>28</v>
      </c>
      <c r="N142" s="7">
        <f t="shared" si="5"/>
        <v>0</v>
      </c>
    </row>
    <row r="143" spans="1:18" s="7" customFormat="1" ht="12.75" hidden="1" customHeight="1" x14ac:dyDescent="0.2">
      <c r="A143" s="66" t="s">
        <v>105</v>
      </c>
      <c r="B143" s="40"/>
      <c r="C143" s="40"/>
      <c r="D143" s="15"/>
      <c r="E143" s="14">
        <v>1</v>
      </c>
      <c r="F143" s="15" t="s">
        <v>93</v>
      </c>
      <c r="G143" s="14" t="s">
        <v>54</v>
      </c>
      <c r="H143" s="16" t="s">
        <v>49</v>
      </c>
      <c r="N143" s="7">
        <f t="shared" si="5"/>
        <v>0</v>
      </c>
    </row>
    <row r="144" spans="1:18" s="7" customFormat="1" ht="12.75" hidden="1" customHeight="1" x14ac:dyDescent="0.2">
      <c r="A144" s="66" t="s">
        <v>106</v>
      </c>
      <c r="B144" s="40"/>
      <c r="C144" s="40"/>
      <c r="D144" s="15"/>
      <c r="E144" s="14">
        <v>1</v>
      </c>
      <c r="F144" s="15" t="s">
        <v>93</v>
      </c>
      <c r="G144" s="14" t="s">
        <v>67</v>
      </c>
      <c r="H144" s="14" t="s">
        <v>8</v>
      </c>
      <c r="N144" s="7">
        <f t="shared" si="5"/>
        <v>0</v>
      </c>
    </row>
    <row r="145" spans="1:18" s="7" customFormat="1" ht="12.75" customHeight="1" x14ac:dyDescent="0.2">
      <c r="A145" s="66" t="s">
        <v>107</v>
      </c>
      <c r="B145" s="40"/>
      <c r="C145" s="40"/>
      <c r="D145" s="15"/>
      <c r="E145" s="14">
        <v>1</v>
      </c>
      <c r="F145" s="15" t="s">
        <v>93</v>
      </c>
      <c r="G145" s="14" t="s">
        <v>59</v>
      </c>
      <c r="H145" s="16" t="s">
        <v>49</v>
      </c>
      <c r="N145" s="7">
        <f t="shared" si="5"/>
        <v>10000</v>
      </c>
      <c r="P145" s="7">
        <v>10000</v>
      </c>
    </row>
    <row r="146" spans="1:18" s="7" customFormat="1" ht="12.75" hidden="1" customHeight="1" x14ac:dyDescent="0.2">
      <c r="A146" s="66" t="s">
        <v>178</v>
      </c>
      <c r="B146" s="40"/>
      <c r="C146" s="40"/>
      <c r="D146" s="15"/>
      <c r="E146" s="14">
        <v>1</v>
      </c>
      <c r="F146" s="15" t="s">
        <v>93</v>
      </c>
      <c r="G146" s="14" t="s">
        <v>29</v>
      </c>
      <c r="H146" s="14" t="s">
        <v>8</v>
      </c>
    </row>
    <row r="147" spans="1:18" s="7" customFormat="1" ht="12.75" hidden="1" customHeight="1" x14ac:dyDescent="0.2">
      <c r="A147" s="66" t="s">
        <v>179</v>
      </c>
      <c r="B147" s="40"/>
      <c r="C147" s="40"/>
      <c r="D147" s="15"/>
      <c r="E147" s="14">
        <v>1</v>
      </c>
      <c r="F147" s="15" t="s">
        <v>93</v>
      </c>
      <c r="G147" s="14" t="s">
        <v>29</v>
      </c>
      <c r="H147" s="14" t="s">
        <v>45</v>
      </c>
    </row>
    <row r="148" spans="1:18" s="27" customFormat="1" ht="18.95" customHeight="1" x14ac:dyDescent="0.2">
      <c r="A148" s="63" t="s">
        <v>108</v>
      </c>
      <c r="B148" s="26"/>
      <c r="C148" s="26"/>
      <c r="J148" s="21">
        <f>SUM(J129:J147)</f>
        <v>0</v>
      </c>
      <c r="K148" s="23"/>
      <c r="L148" s="21">
        <f>SUM(L129:L143)</f>
        <v>0</v>
      </c>
      <c r="N148" s="21">
        <f>SUM(N129:N147)</f>
        <v>20000</v>
      </c>
      <c r="P148" s="21">
        <f>SUM(P129:P147)</f>
        <v>20000</v>
      </c>
      <c r="R148" s="21">
        <f>SUM(R129:R147)</f>
        <v>235000</v>
      </c>
    </row>
    <row r="149" spans="1:18" s="7" customFormat="1" ht="6" customHeight="1" x14ac:dyDescent="0.2"/>
    <row r="150" spans="1:18" s="7" customFormat="1" ht="20.100000000000001" customHeight="1" thickBot="1" x14ac:dyDescent="0.25">
      <c r="A150" s="11" t="s">
        <v>110</v>
      </c>
      <c r="B150" s="28"/>
      <c r="C150" s="28"/>
      <c r="J150" s="29">
        <f>J42+J112+J123+J148</f>
        <v>11737091.300000003</v>
      </c>
      <c r="K150" s="23"/>
      <c r="L150" s="29">
        <f>L42+L112+L123+L148</f>
        <v>4751832.7</v>
      </c>
      <c r="N150" s="29">
        <f>N42+N112+N123+N148</f>
        <v>8408471.2100000009</v>
      </c>
      <c r="P150" s="29">
        <f>P42+P112+P123+P148</f>
        <v>13160303.91</v>
      </c>
      <c r="R150" s="29">
        <f>R42+R112+R123+R148</f>
        <v>13972063.979999999</v>
      </c>
    </row>
    <row r="151" spans="1:18" s="7" customFormat="1" ht="13.5" thickTop="1" x14ac:dyDescent="0.2">
      <c r="A151" s="31"/>
      <c r="B151" s="31"/>
      <c r="C151" s="31"/>
      <c r="D151" s="34"/>
      <c r="E151" s="31"/>
      <c r="F151" s="31"/>
      <c r="H151" s="35"/>
      <c r="I151" s="35"/>
      <c r="J151" s="35"/>
      <c r="K151" s="35"/>
      <c r="L151" s="35"/>
      <c r="M151" s="35"/>
    </row>
    <row r="152" spans="1:18" s="7" customFormat="1" x14ac:dyDescent="0.2"/>
    <row r="153" spans="1:18" s="7" customFormat="1" x14ac:dyDescent="0.2"/>
    <row r="154" spans="1:18" x14ac:dyDescent="0.2">
      <c r="A154" s="138" t="s">
        <v>133</v>
      </c>
      <c r="B154" s="138"/>
      <c r="C154" s="138"/>
      <c r="D154" s="33"/>
      <c r="E154" s="32"/>
      <c r="G154" s="31"/>
      <c r="I154" s="31"/>
      <c r="J154" s="138" t="s">
        <v>320</v>
      </c>
      <c r="K154" s="138"/>
      <c r="L154" s="138"/>
      <c r="M154" s="47"/>
      <c r="N154" s="49"/>
      <c r="O154" s="49"/>
      <c r="P154" s="126" t="s">
        <v>135</v>
      </c>
      <c r="Q154" s="126"/>
      <c r="R154" s="126"/>
    </row>
    <row r="155" spans="1:18" x14ac:dyDescent="0.2">
      <c r="A155" s="50"/>
      <c r="D155" s="33"/>
      <c r="E155" s="51"/>
      <c r="G155" s="31"/>
      <c r="I155" s="31"/>
      <c r="J155" s="30"/>
      <c r="M155" s="30"/>
      <c r="N155" s="36"/>
      <c r="O155" s="36"/>
      <c r="P155" s="51"/>
    </row>
    <row r="156" spans="1:18" x14ac:dyDescent="0.2">
      <c r="A156" s="50"/>
      <c r="D156" s="33"/>
      <c r="E156" s="51"/>
      <c r="G156" s="31"/>
      <c r="I156" s="31"/>
      <c r="J156" s="116"/>
      <c r="M156" s="116"/>
      <c r="N156" s="36"/>
      <c r="O156" s="36"/>
      <c r="P156" s="51"/>
    </row>
    <row r="157" spans="1:18" x14ac:dyDescent="0.2">
      <c r="A157" s="52"/>
      <c r="D157" s="31"/>
      <c r="E157" s="53"/>
      <c r="G157" s="31"/>
      <c r="I157" s="31"/>
      <c r="J157" s="31"/>
      <c r="M157" s="31"/>
      <c r="P157" s="53"/>
    </row>
    <row r="158" spans="1:18" x14ac:dyDescent="0.2">
      <c r="A158" s="139" t="s">
        <v>321</v>
      </c>
      <c r="B158" s="139"/>
      <c r="C158" s="139"/>
      <c r="D158" s="55"/>
      <c r="E158" s="56"/>
      <c r="G158" s="31"/>
      <c r="I158" s="31"/>
      <c r="J158" s="139" t="s">
        <v>319</v>
      </c>
      <c r="K158" s="139"/>
      <c r="L158" s="139"/>
      <c r="M158" s="57"/>
      <c r="N158" s="59"/>
      <c r="O158" s="59"/>
      <c r="P158" s="127" t="s">
        <v>137</v>
      </c>
      <c r="Q158" s="127"/>
      <c r="R158" s="127"/>
    </row>
    <row r="159" spans="1:18" x14ac:dyDescent="0.2">
      <c r="A159" s="138" t="s">
        <v>200</v>
      </c>
      <c r="B159" s="138"/>
      <c r="C159" s="138"/>
      <c r="D159" s="31"/>
      <c r="E159" s="32"/>
      <c r="G159" s="31"/>
      <c r="I159" s="31"/>
      <c r="J159" s="138" t="s">
        <v>305</v>
      </c>
      <c r="K159" s="138"/>
      <c r="L159" s="138"/>
      <c r="M159" s="33"/>
      <c r="N159" s="35"/>
      <c r="O159" s="35"/>
      <c r="P159" s="128" t="s">
        <v>139</v>
      </c>
      <c r="Q159" s="128"/>
      <c r="R159" s="128"/>
    </row>
  </sheetData>
  <mergeCells count="18">
    <mergeCell ref="P154:R154"/>
    <mergeCell ref="P158:R158"/>
    <mergeCell ref="P159:R159"/>
    <mergeCell ref="A154:C154"/>
    <mergeCell ref="A158:C158"/>
    <mergeCell ref="A159:C159"/>
    <mergeCell ref="J154:L154"/>
    <mergeCell ref="J158:L158"/>
    <mergeCell ref="J159:L159"/>
    <mergeCell ref="A12:C12"/>
    <mergeCell ref="E12:H12"/>
    <mergeCell ref="A112:C112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3" verticalDpi="300" r:id="rId1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159"/>
  <sheetViews>
    <sheetView view="pageBreakPreview" zoomScaleNormal="85" zoomScaleSheetLayoutView="100" workbookViewId="0">
      <pane xSplit="1" ySplit="13" topLeftCell="B125" activePane="bottomRight" state="frozen"/>
      <selection pane="topRight" activeCell="D1" sqref="D1"/>
      <selection pane="bottomLeft" activeCell="A16" sqref="A16"/>
      <selection pane="bottomRight" activeCell="A158" sqref="A158:C158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4.886718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20" width="8.88671875" style="1"/>
    <col min="21" max="21" width="13.21875" style="1" customWidth="1"/>
    <col min="22" max="22" width="9.6640625" style="1" bestFit="1" customWidth="1"/>
    <col min="23" max="16384" width="8.88671875" style="1"/>
  </cols>
  <sheetData>
    <row r="1" spans="1:21" ht="15.75" x14ac:dyDescent="0.25">
      <c r="A1" s="130" t="s">
        <v>111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21" ht="15.75" customHeight="1" x14ac:dyDescent="0.2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21" ht="9" customHeight="1" x14ac:dyDescent="0.2"/>
    <row r="4" spans="1:21" ht="15" customHeight="1" x14ac:dyDescent="0.25">
      <c r="A4" s="2" t="s">
        <v>118</v>
      </c>
      <c r="B4" s="2" t="s">
        <v>113</v>
      </c>
      <c r="C4" s="73" t="s">
        <v>201</v>
      </c>
      <c r="H4" s="3"/>
      <c r="I4" s="3"/>
      <c r="R4" s="79">
        <v>1031</v>
      </c>
    </row>
    <row r="5" spans="1:21" ht="15" customHeight="1" x14ac:dyDescent="0.2">
      <c r="A5" s="5" t="s">
        <v>119</v>
      </c>
      <c r="B5" s="2" t="s">
        <v>113</v>
      </c>
      <c r="C5" s="5" t="s">
        <v>115</v>
      </c>
    </row>
    <row r="6" spans="1:21" ht="15" customHeight="1" x14ac:dyDescent="0.2">
      <c r="A6" s="5" t="s">
        <v>120</v>
      </c>
      <c r="B6" s="2" t="s">
        <v>113</v>
      </c>
      <c r="C6" s="5" t="s">
        <v>202</v>
      </c>
    </row>
    <row r="7" spans="1:21" ht="15" customHeight="1" x14ac:dyDescent="0.2">
      <c r="A7" s="6" t="s">
        <v>121</v>
      </c>
      <c r="B7" s="2" t="s">
        <v>113</v>
      </c>
      <c r="C7" s="6" t="s">
        <v>117</v>
      </c>
    </row>
    <row r="8" spans="1:21" ht="15" customHeight="1" x14ac:dyDescent="0.2">
      <c r="L8" s="134" t="s">
        <v>122</v>
      </c>
      <c r="M8" s="134"/>
      <c r="N8" s="134"/>
      <c r="O8" s="134"/>
      <c r="P8" s="134"/>
      <c r="Q8" s="65"/>
    </row>
    <row r="9" spans="1:21" ht="15" customHeight="1" x14ac:dyDescent="0.2">
      <c r="H9" s="8"/>
      <c r="I9" s="8"/>
      <c r="J9" s="8" t="s">
        <v>303</v>
      </c>
      <c r="K9" s="8"/>
      <c r="L9" s="62" t="s">
        <v>123</v>
      </c>
      <c r="M9" s="62"/>
      <c r="N9" s="62" t="s">
        <v>125</v>
      </c>
      <c r="O9" s="62"/>
      <c r="P9" s="136" t="s">
        <v>127</v>
      </c>
      <c r="Q9" s="45"/>
      <c r="R9" s="104" t="s">
        <v>132</v>
      </c>
    </row>
    <row r="10" spans="1:21" ht="15" customHeight="1" x14ac:dyDescent="0.2">
      <c r="A10" s="132" t="s">
        <v>186</v>
      </c>
      <c r="B10" s="132"/>
      <c r="C10" s="132"/>
      <c r="D10" s="9"/>
      <c r="E10" s="132" t="s">
        <v>112</v>
      </c>
      <c r="F10" s="132"/>
      <c r="G10" s="132"/>
      <c r="H10" s="132"/>
      <c r="I10" s="8"/>
      <c r="J10" s="99" t="s">
        <v>298</v>
      </c>
      <c r="K10" s="44"/>
      <c r="L10" s="44" t="s">
        <v>304</v>
      </c>
      <c r="M10" s="44"/>
      <c r="N10" s="44" t="s">
        <v>304</v>
      </c>
      <c r="O10" s="44"/>
      <c r="P10" s="137"/>
      <c r="Q10" s="45"/>
      <c r="R10" s="44">
        <v>2018</v>
      </c>
    </row>
    <row r="11" spans="1:21" ht="15" customHeight="1" x14ac:dyDescent="0.2">
      <c r="A11" s="97"/>
      <c r="B11" s="97"/>
      <c r="C11" s="97"/>
      <c r="D11" s="9"/>
      <c r="E11" s="97"/>
      <c r="F11" s="97"/>
      <c r="G11" s="97"/>
      <c r="H11" s="97"/>
      <c r="I11" s="8"/>
      <c r="J11" s="44" t="s">
        <v>124</v>
      </c>
      <c r="K11" s="44"/>
      <c r="L11" s="44" t="s">
        <v>124</v>
      </c>
      <c r="M11" s="44"/>
      <c r="N11" s="44" t="s">
        <v>126</v>
      </c>
      <c r="O11" s="44"/>
      <c r="P11" s="137"/>
      <c r="Q11" s="45"/>
      <c r="R11" s="30" t="s">
        <v>2</v>
      </c>
    </row>
    <row r="12" spans="1:21" ht="15" customHeight="1" x14ac:dyDescent="0.2">
      <c r="A12" s="133" t="s">
        <v>3</v>
      </c>
      <c r="B12" s="133"/>
      <c r="C12" s="133"/>
      <c r="D12" s="7"/>
      <c r="E12" s="135" t="s">
        <v>4</v>
      </c>
      <c r="F12" s="135"/>
      <c r="G12" s="135"/>
      <c r="H12" s="135"/>
      <c r="J12" s="10" t="s">
        <v>5</v>
      </c>
      <c r="K12" s="61"/>
      <c r="L12" s="10" t="s">
        <v>128</v>
      </c>
      <c r="M12" s="61"/>
      <c r="N12" s="10" t="s">
        <v>129</v>
      </c>
      <c r="O12" s="61"/>
      <c r="P12" s="10" t="s">
        <v>130</v>
      </c>
      <c r="Q12" s="61"/>
      <c r="R12" s="10" t="s">
        <v>131</v>
      </c>
    </row>
    <row r="13" spans="1:21" ht="6" customHeight="1" x14ac:dyDescent="0.2">
      <c r="K13" s="7"/>
      <c r="M13" s="7"/>
      <c r="O13" s="7"/>
      <c r="Q13" s="7"/>
    </row>
    <row r="14" spans="1:21" s="7" customFormat="1" ht="12.75" customHeight="1" x14ac:dyDescent="0.2">
      <c r="A14" s="68" t="s">
        <v>187</v>
      </c>
      <c r="B14" s="12"/>
      <c r="C14" s="12"/>
      <c r="J14" s="13"/>
      <c r="K14" s="13"/>
    </row>
    <row r="15" spans="1:21" s="7" customFormat="1" ht="12.75" customHeight="1" x14ac:dyDescent="0.2">
      <c r="A15" s="66" t="s">
        <v>6</v>
      </c>
      <c r="B15" s="40"/>
      <c r="C15" s="40"/>
      <c r="D15" s="14"/>
      <c r="E15" s="14">
        <v>5</v>
      </c>
      <c r="F15" s="15" t="s">
        <v>7</v>
      </c>
      <c r="G15" s="14" t="s">
        <v>7</v>
      </c>
      <c r="H15" s="14" t="s">
        <v>8</v>
      </c>
      <c r="I15" s="14"/>
      <c r="J15" s="7">
        <v>20394506.25</v>
      </c>
      <c r="K15" s="13"/>
      <c r="L15" s="7">
        <v>9807704.0999999996</v>
      </c>
      <c r="N15" s="7">
        <f t="shared" ref="N15:N20" si="0">P15-L15</f>
        <v>16620082.33</v>
      </c>
      <c r="P15" s="7">
        <v>26427786.43</v>
      </c>
      <c r="R15" s="7">
        <v>26484153.579999998</v>
      </c>
      <c r="U15" s="7">
        <f>'[2]1031-LEP 2016'!$N$184</f>
        <v>26443318.43</v>
      </c>
    </row>
    <row r="16" spans="1:21" s="7" customFormat="1" ht="12.75" hidden="1" customHeight="1" x14ac:dyDescent="0.2">
      <c r="A16" s="67" t="s">
        <v>9</v>
      </c>
      <c r="B16" s="41"/>
      <c r="C16" s="41"/>
      <c r="E16" s="38">
        <v>5</v>
      </c>
      <c r="F16" s="37" t="s">
        <v>7</v>
      </c>
      <c r="G16" s="38" t="s">
        <v>7</v>
      </c>
      <c r="H16" s="38" t="s">
        <v>10</v>
      </c>
      <c r="K16" s="39"/>
      <c r="N16" s="7">
        <f t="shared" si="0"/>
        <v>0</v>
      </c>
    </row>
    <row r="17" spans="1:21" s="7" customFormat="1" ht="12.75" customHeight="1" x14ac:dyDescent="0.2">
      <c r="A17" s="66" t="s">
        <v>11</v>
      </c>
      <c r="B17" s="40"/>
      <c r="C17" s="40"/>
      <c r="D17" s="14"/>
      <c r="E17" s="14">
        <v>5</v>
      </c>
      <c r="F17" s="15" t="s">
        <v>7</v>
      </c>
      <c r="G17" s="14" t="s">
        <v>12</v>
      </c>
      <c r="H17" s="14" t="s">
        <v>8</v>
      </c>
      <c r="J17" s="7">
        <v>2633829.2200000002</v>
      </c>
      <c r="K17" s="13"/>
      <c r="L17" s="7">
        <v>1278794.8899999999</v>
      </c>
      <c r="N17" s="7">
        <f t="shared" si="0"/>
        <v>1923205.11</v>
      </c>
      <c r="P17" s="7">
        <v>3202000</v>
      </c>
      <c r="R17" s="7">
        <v>3216000</v>
      </c>
    </row>
    <row r="18" spans="1:21" s="7" customFormat="1" ht="12.75" customHeight="1" x14ac:dyDescent="0.2">
      <c r="A18" s="66" t="s">
        <v>13</v>
      </c>
      <c r="B18" s="40"/>
      <c r="C18" s="40"/>
      <c r="D18" s="14"/>
      <c r="E18" s="14">
        <v>5</v>
      </c>
      <c r="F18" s="15" t="s">
        <v>7</v>
      </c>
      <c r="G18" s="14" t="s">
        <v>12</v>
      </c>
      <c r="H18" s="14" t="s">
        <v>10</v>
      </c>
      <c r="J18" s="7">
        <v>105750</v>
      </c>
      <c r="K18" s="13"/>
      <c r="L18" s="7">
        <v>51000</v>
      </c>
      <c r="N18" s="7">
        <f t="shared" si="0"/>
        <v>141000</v>
      </c>
      <c r="P18" s="7">
        <v>192000</v>
      </c>
      <c r="R18" s="7">
        <v>192000</v>
      </c>
    </row>
    <row r="19" spans="1:21" s="7" customFormat="1" ht="12.75" customHeight="1" x14ac:dyDescent="0.2">
      <c r="A19" s="66" t="s">
        <v>14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15</v>
      </c>
      <c r="J19" s="7">
        <v>102000</v>
      </c>
      <c r="K19" s="13"/>
      <c r="L19" s="7">
        <v>51000</v>
      </c>
      <c r="N19" s="7">
        <f t="shared" si="0"/>
        <v>141000</v>
      </c>
      <c r="P19" s="7">
        <v>192000</v>
      </c>
      <c r="R19" s="7">
        <v>192000</v>
      </c>
    </row>
    <row r="20" spans="1:21" s="7" customFormat="1" ht="12.75" customHeight="1" x14ac:dyDescent="0.2">
      <c r="A20" s="66" t="s">
        <v>16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17</v>
      </c>
      <c r="J20" s="7">
        <v>585000</v>
      </c>
      <c r="K20" s="13"/>
      <c r="L20" s="7">
        <v>520000</v>
      </c>
      <c r="N20" s="7">
        <f t="shared" si="0"/>
        <v>150000</v>
      </c>
      <c r="P20" s="7">
        <v>670000</v>
      </c>
      <c r="R20" s="7">
        <v>670000</v>
      </c>
    </row>
    <row r="21" spans="1:21" s="7" customFormat="1" ht="12.75" hidden="1" customHeight="1" x14ac:dyDescent="0.2">
      <c r="A21" s="66" t="s">
        <v>141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64</v>
      </c>
      <c r="K21" s="13"/>
    </row>
    <row r="22" spans="1:21" s="7" customFormat="1" ht="12.75" hidden="1" customHeight="1" x14ac:dyDescent="0.2">
      <c r="A22" s="66" t="s">
        <v>143</v>
      </c>
      <c r="B22" s="40"/>
      <c r="C22" s="40"/>
      <c r="E22" s="14">
        <v>5</v>
      </c>
      <c r="F22" s="15" t="s">
        <v>7</v>
      </c>
      <c r="G22" s="14" t="s">
        <v>12</v>
      </c>
      <c r="H22" s="14" t="s">
        <v>45</v>
      </c>
      <c r="K22" s="13"/>
    </row>
    <row r="23" spans="1:21" s="7" customFormat="1" ht="12.75" hidden="1" customHeight="1" x14ac:dyDescent="0.2">
      <c r="A23" s="66" t="s">
        <v>144</v>
      </c>
      <c r="B23" s="40"/>
      <c r="C23" s="40"/>
      <c r="D23" s="14"/>
      <c r="E23" s="14">
        <v>5</v>
      </c>
      <c r="F23" s="15" t="s">
        <v>7</v>
      </c>
      <c r="G23" s="14" t="s">
        <v>12</v>
      </c>
      <c r="H23" s="14" t="s">
        <v>60</v>
      </c>
      <c r="K23" s="13"/>
      <c r="N23" s="7">
        <f t="shared" ref="N23:N39" si="1">P23-L23</f>
        <v>0</v>
      </c>
    </row>
    <row r="24" spans="1:21" s="7" customFormat="1" ht="12.75" hidden="1" customHeight="1" x14ac:dyDescent="0.2">
      <c r="A24" s="66" t="s">
        <v>18</v>
      </c>
      <c r="B24" s="40"/>
      <c r="C24" s="40"/>
      <c r="D24" s="14"/>
      <c r="E24" s="14">
        <v>5</v>
      </c>
      <c r="F24" s="15" t="s">
        <v>7</v>
      </c>
      <c r="G24" s="14" t="s">
        <v>12</v>
      </c>
      <c r="H24" s="14" t="s">
        <v>19</v>
      </c>
      <c r="K24" s="13"/>
      <c r="N24" s="7">
        <f t="shared" si="1"/>
        <v>0</v>
      </c>
    </row>
    <row r="25" spans="1:21" s="7" customFormat="1" ht="12.75" hidden="1" customHeight="1" x14ac:dyDescent="0.2">
      <c r="A25" s="66" t="s">
        <v>21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4" t="s">
        <v>102</v>
      </c>
      <c r="K25" s="13"/>
      <c r="N25" s="7">
        <f t="shared" si="1"/>
        <v>0</v>
      </c>
    </row>
    <row r="26" spans="1:21" s="7" customFormat="1" ht="12.75" hidden="1" customHeight="1" x14ac:dyDescent="0.2">
      <c r="A26" s="66" t="s">
        <v>22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6" t="s">
        <v>146</v>
      </c>
      <c r="K26" s="13"/>
      <c r="N26" s="7">
        <f t="shared" si="1"/>
        <v>0</v>
      </c>
    </row>
    <row r="27" spans="1:21" s="7" customFormat="1" ht="12.75" hidden="1" customHeight="1" x14ac:dyDescent="0.2">
      <c r="A27" s="66" t="s">
        <v>145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6" t="s">
        <v>47</v>
      </c>
      <c r="N27" s="7">
        <f t="shared" si="1"/>
        <v>0</v>
      </c>
    </row>
    <row r="28" spans="1:21" s="7" customFormat="1" ht="12.75" hidden="1" customHeight="1" x14ac:dyDescent="0.2">
      <c r="A28" s="66" t="s">
        <v>23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24</v>
      </c>
      <c r="N28" s="7">
        <f t="shared" si="1"/>
        <v>0</v>
      </c>
    </row>
    <row r="29" spans="1:21" s="7" customFormat="1" ht="12.75" customHeight="1" x14ac:dyDescent="0.2">
      <c r="A29" s="66" t="s">
        <v>27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28</v>
      </c>
      <c r="J29" s="7">
        <v>1717651.3</v>
      </c>
      <c r="N29" s="7">
        <f>P29-L29</f>
        <v>2208954</v>
      </c>
      <c r="P29" s="7">
        <v>2208954</v>
      </c>
      <c r="R29" s="7">
        <v>2208234</v>
      </c>
    </row>
    <row r="30" spans="1:21" s="7" customFormat="1" ht="12.75" customHeight="1" x14ac:dyDescent="0.2">
      <c r="A30" s="66" t="s">
        <v>25</v>
      </c>
      <c r="B30" s="40"/>
      <c r="C30" s="40"/>
      <c r="D30" s="14"/>
      <c r="E30" s="14">
        <v>5</v>
      </c>
      <c r="F30" s="15" t="s">
        <v>7</v>
      </c>
      <c r="G30" s="14" t="s">
        <v>12</v>
      </c>
      <c r="H30" s="16" t="s">
        <v>26</v>
      </c>
      <c r="J30" s="7">
        <v>558000</v>
      </c>
      <c r="N30" s="7">
        <f t="shared" si="1"/>
        <v>670000</v>
      </c>
      <c r="P30" s="7">
        <v>670000</v>
      </c>
      <c r="R30" s="7">
        <v>670000</v>
      </c>
    </row>
    <row r="31" spans="1:21" s="7" customFormat="1" ht="12.75" customHeight="1" x14ac:dyDescent="0.2">
      <c r="A31" s="66" t="s">
        <v>140</v>
      </c>
      <c r="B31" s="40"/>
      <c r="C31" s="40"/>
      <c r="D31" s="14"/>
      <c r="E31" s="14">
        <v>5</v>
      </c>
      <c r="F31" s="15" t="s">
        <v>7</v>
      </c>
      <c r="G31" s="14" t="s">
        <v>12</v>
      </c>
      <c r="H31" s="16" t="s">
        <v>49</v>
      </c>
      <c r="J31" s="7">
        <v>2053536</v>
      </c>
      <c r="K31" s="13"/>
      <c r="L31" s="7">
        <v>1624078</v>
      </c>
      <c r="N31" s="7">
        <f>P31-L31</f>
        <v>582665</v>
      </c>
      <c r="P31" s="7">
        <v>2206743</v>
      </c>
      <c r="R31" s="7">
        <v>2208234</v>
      </c>
    </row>
    <row r="32" spans="1:21" s="7" customFormat="1" ht="12.75" customHeight="1" x14ac:dyDescent="0.2">
      <c r="A32" s="66" t="s">
        <v>297</v>
      </c>
      <c r="B32" s="40"/>
      <c r="C32" s="40"/>
      <c r="D32" s="14"/>
      <c r="E32" s="14">
        <v>5</v>
      </c>
      <c r="F32" s="15" t="s">
        <v>7</v>
      </c>
      <c r="G32" s="14" t="s">
        <v>29</v>
      </c>
      <c r="H32" s="14" t="s">
        <v>8</v>
      </c>
      <c r="J32" s="7">
        <v>2452972.91</v>
      </c>
      <c r="L32" s="7">
        <v>1171043.3500000001</v>
      </c>
      <c r="N32" s="7">
        <f t="shared" si="1"/>
        <v>1998762.56</v>
      </c>
      <c r="P32" s="7">
        <v>3169805.91</v>
      </c>
      <c r="R32" s="7">
        <v>3153601.64</v>
      </c>
      <c r="U32" s="7">
        <f>'[2]1031-LEP 2016'!$N$193</f>
        <v>3170387.67</v>
      </c>
    </row>
    <row r="33" spans="1:18" s="7" customFormat="1" ht="12.75" customHeight="1" x14ac:dyDescent="0.2">
      <c r="A33" s="66" t="s">
        <v>30</v>
      </c>
      <c r="B33" s="40"/>
      <c r="C33" s="40"/>
      <c r="D33" s="14"/>
      <c r="E33" s="14">
        <v>5</v>
      </c>
      <c r="F33" s="15" t="s">
        <v>7</v>
      </c>
      <c r="G33" s="14" t="s">
        <v>29</v>
      </c>
      <c r="H33" s="14" t="s">
        <v>10</v>
      </c>
      <c r="J33" s="7">
        <v>132300</v>
      </c>
      <c r="L33" s="7">
        <v>63800</v>
      </c>
      <c r="N33" s="7">
        <f t="shared" si="1"/>
        <v>96400</v>
      </c>
      <c r="P33" s="7">
        <v>160200</v>
      </c>
      <c r="R33" s="7">
        <v>160800</v>
      </c>
    </row>
    <row r="34" spans="1:18" s="7" customFormat="1" ht="12.75" customHeight="1" x14ac:dyDescent="0.2">
      <c r="A34" s="66" t="s">
        <v>31</v>
      </c>
      <c r="B34" s="40"/>
      <c r="C34" s="40"/>
      <c r="D34" s="14"/>
      <c r="E34" s="14">
        <v>5</v>
      </c>
      <c r="F34" s="15" t="s">
        <v>7</v>
      </c>
      <c r="G34" s="14" t="s">
        <v>29</v>
      </c>
      <c r="H34" s="14" t="s">
        <v>15</v>
      </c>
      <c r="J34" s="7">
        <v>237050</v>
      </c>
      <c r="L34" s="7">
        <v>113412.5</v>
      </c>
      <c r="N34" s="7">
        <f t="shared" si="1"/>
        <v>185600</v>
      </c>
      <c r="P34" s="7">
        <v>299012.5</v>
      </c>
      <c r="R34" s="7">
        <v>299648.09999999998</v>
      </c>
    </row>
    <row r="35" spans="1:18" s="7" customFormat="1" ht="12.75" customHeight="1" x14ac:dyDescent="0.2">
      <c r="A35" s="66" t="s">
        <v>32</v>
      </c>
      <c r="B35" s="40"/>
      <c r="C35" s="40"/>
      <c r="D35" s="14"/>
      <c r="E35" s="14">
        <v>5</v>
      </c>
      <c r="F35" s="15" t="s">
        <v>7</v>
      </c>
      <c r="G35" s="14" t="s">
        <v>29</v>
      </c>
      <c r="H35" s="14" t="s">
        <v>17</v>
      </c>
      <c r="J35" s="7">
        <v>132172.49</v>
      </c>
      <c r="L35" s="7">
        <v>64107.519999999997</v>
      </c>
      <c r="N35" s="7">
        <f t="shared" si="1"/>
        <v>96090.770000000019</v>
      </c>
      <c r="P35" s="7">
        <v>160198.29</v>
      </c>
      <c r="R35" s="7">
        <v>160593.54</v>
      </c>
    </row>
    <row r="36" spans="1:18" s="7" customFormat="1" ht="12.75" hidden="1" customHeight="1" x14ac:dyDescent="0.2">
      <c r="A36" s="66" t="s">
        <v>147</v>
      </c>
      <c r="B36" s="40"/>
      <c r="C36" s="40"/>
      <c r="D36" s="14"/>
      <c r="E36" s="14">
        <v>5</v>
      </c>
      <c r="F36" s="15" t="s">
        <v>7</v>
      </c>
      <c r="G36" s="14" t="s">
        <v>34</v>
      </c>
      <c r="H36" s="14" t="s">
        <v>8</v>
      </c>
      <c r="N36" s="7">
        <f t="shared" si="1"/>
        <v>0</v>
      </c>
    </row>
    <row r="37" spans="1:18" s="7" customFormat="1" ht="12.75" hidden="1" customHeight="1" x14ac:dyDescent="0.2">
      <c r="A37" s="66" t="s">
        <v>148</v>
      </c>
      <c r="B37" s="40"/>
      <c r="C37" s="40"/>
      <c r="D37" s="14"/>
      <c r="E37" s="14">
        <v>5</v>
      </c>
      <c r="F37" s="15" t="s">
        <v>7</v>
      </c>
      <c r="G37" s="14" t="s">
        <v>34</v>
      </c>
      <c r="H37" s="14" t="s">
        <v>10</v>
      </c>
      <c r="N37" s="7">
        <f t="shared" si="1"/>
        <v>0</v>
      </c>
    </row>
    <row r="38" spans="1:18" s="7" customFormat="1" ht="12.75" customHeight="1" x14ac:dyDescent="0.2">
      <c r="A38" s="66" t="s">
        <v>33</v>
      </c>
      <c r="B38" s="40"/>
      <c r="C38" s="40"/>
      <c r="D38" s="14"/>
      <c r="E38" s="14">
        <v>5</v>
      </c>
      <c r="F38" s="15" t="s">
        <v>7</v>
      </c>
      <c r="G38" s="14" t="s">
        <v>34</v>
      </c>
      <c r="H38" s="14" t="s">
        <v>15</v>
      </c>
      <c r="J38" s="7">
        <v>1326233.47</v>
      </c>
      <c r="L38" s="7">
        <v>449648.97</v>
      </c>
      <c r="N38" s="7">
        <f t="shared" si="1"/>
        <v>986001.59000000008</v>
      </c>
      <c r="P38" s="7">
        <v>1435650.56</v>
      </c>
    </row>
    <row r="39" spans="1:18" s="7" customFormat="1" ht="12.75" customHeight="1" x14ac:dyDescent="0.2">
      <c r="A39" s="66" t="s">
        <v>35</v>
      </c>
      <c r="B39" s="40"/>
      <c r="C39" s="40"/>
      <c r="D39" s="14"/>
      <c r="E39" s="14">
        <v>5</v>
      </c>
      <c r="F39" s="15" t="s">
        <v>7</v>
      </c>
      <c r="G39" s="14" t="s">
        <v>34</v>
      </c>
      <c r="H39" s="14" t="s">
        <v>49</v>
      </c>
      <c r="J39" s="7">
        <v>1181573.78</v>
      </c>
      <c r="N39" s="7">
        <f t="shared" si="1"/>
        <v>670000</v>
      </c>
      <c r="P39" s="7">
        <v>670000</v>
      </c>
      <c r="R39" s="7">
        <v>670000</v>
      </c>
    </row>
    <row r="40" spans="1:18" s="7" customFormat="1" ht="12.75" hidden="1" customHeight="1" x14ac:dyDescent="0.2">
      <c r="A40" s="66" t="s">
        <v>149</v>
      </c>
      <c r="B40" s="40"/>
      <c r="C40" s="40"/>
      <c r="D40" s="14"/>
      <c r="E40" s="14">
        <v>5</v>
      </c>
      <c r="F40" s="15" t="s">
        <v>7</v>
      </c>
      <c r="G40" s="14" t="s">
        <v>29</v>
      </c>
      <c r="H40" s="14" t="s">
        <v>64</v>
      </c>
    </row>
    <row r="41" spans="1:18" s="7" customFormat="1" ht="18.95" customHeight="1" x14ac:dyDescent="0.2">
      <c r="A41" s="63" t="s">
        <v>36</v>
      </c>
      <c r="B41" s="26"/>
      <c r="C41" s="26"/>
      <c r="J41" s="22">
        <f>SUM(J15:J40)</f>
        <v>33612575.419999994</v>
      </c>
      <c r="K41" s="18"/>
      <c r="L41" s="22">
        <f>SUM(L15:L40)</f>
        <v>15194589.33</v>
      </c>
      <c r="N41" s="22">
        <f>SUM(N15:N40)</f>
        <v>26469761.359999999</v>
      </c>
      <c r="P41" s="22">
        <f>SUM(P15:P40)</f>
        <v>41664350.690000005</v>
      </c>
      <c r="R41" s="22">
        <f>SUM(R15:R40)</f>
        <v>40285264.859999999</v>
      </c>
    </row>
    <row r="42" spans="1:18" s="7" customFormat="1" ht="6" customHeight="1" x14ac:dyDescent="0.2">
      <c r="A42" s="17"/>
      <c r="B42" s="17"/>
      <c r="C42" s="17"/>
      <c r="J42" s="18"/>
      <c r="K42" s="18"/>
    </row>
    <row r="43" spans="1:18" s="7" customFormat="1" ht="12.75" customHeight="1" x14ac:dyDescent="0.2">
      <c r="A43" s="68" t="s">
        <v>188</v>
      </c>
      <c r="B43" s="12"/>
      <c r="C43" s="12"/>
    </row>
    <row r="44" spans="1:18" s="7" customFormat="1" ht="12.75" customHeight="1" x14ac:dyDescent="0.2">
      <c r="A44" s="66" t="s">
        <v>37</v>
      </c>
      <c r="B44" s="40"/>
      <c r="C44" s="40"/>
      <c r="D44" s="14"/>
      <c r="E44" s="14">
        <v>5</v>
      </c>
      <c r="F44" s="15" t="s">
        <v>12</v>
      </c>
      <c r="G44" s="14" t="s">
        <v>7</v>
      </c>
      <c r="H44" s="14" t="s">
        <v>8</v>
      </c>
      <c r="J44" s="7">
        <v>41290</v>
      </c>
      <c r="L44" s="7">
        <v>17200</v>
      </c>
      <c r="N44" s="7">
        <f t="shared" ref="N44:N75" si="2">P44-L44</f>
        <v>208400</v>
      </c>
      <c r="P44" s="7">
        <v>225600</v>
      </c>
      <c r="R44" s="7">
        <v>172000</v>
      </c>
    </row>
    <row r="45" spans="1:18" s="7" customFormat="1" ht="12.75" hidden="1" customHeight="1" x14ac:dyDescent="0.2">
      <c r="A45" s="66" t="s">
        <v>38</v>
      </c>
      <c r="B45" s="40"/>
      <c r="C45" s="40"/>
      <c r="E45" s="14">
        <v>5</v>
      </c>
      <c r="F45" s="15" t="s">
        <v>12</v>
      </c>
      <c r="G45" s="14" t="s">
        <v>7</v>
      </c>
      <c r="H45" s="14" t="s">
        <v>10</v>
      </c>
      <c r="N45" s="7">
        <f t="shared" si="2"/>
        <v>0</v>
      </c>
    </row>
    <row r="46" spans="1:18" s="7" customFormat="1" ht="12.75" customHeight="1" x14ac:dyDescent="0.2">
      <c r="A46" s="66" t="s">
        <v>39</v>
      </c>
      <c r="B46" s="40"/>
      <c r="C46" s="40"/>
      <c r="E46" s="14">
        <v>5</v>
      </c>
      <c r="F46" s="15" t="s">
        <v>12</v>
      </c>
      <c r="G46" s="14" t="s">
        <v>12</v>
      </c>
      <c r="H46" s="14" t="s">
        <v>8</v>
      </c>
      <c r="J46" s="7">
        <v>920</v>
      </c>
      <c r="N46" s="7">
        <f t="shared" si="2"/>
        <v>140000</v>
      </c>
      <c r="P46" s="7">
        <v>140000</v>
      </c>
      <c r="R46" s="7">
        <v>110000</v>
      </c>
    </row>
    <row r="47" spans="1:18" s="7" customFormat="1" ht="12.75" hidden="1" customHeight="1" x14ac:dyDescent="0.2">
      <c r="A47" s="66" t="s">
        <v>142</v>
      </c>
      <c r="B47" s="40"/>
      <c r="C47" s="40"/>
      <c r="D47" s="14"/>
      <c r="E47" s="14">
        <v>5</v>
      </c>
      <c r="F47" s="15" t="s">
        <v>12</v>
      </c>
      <c r="G47" s="14" t="s">
        <v>12</v>
      </c>
      <c r="H47" s="14" t="s">
        <v>10</v>
      </c>
      <c r="N47" s="7">
        <f t="shared" si="2"/>
        <v>0</v>
      </c>
    </row>
    <row r="48" spans="1:18" s="7" customFormat="1" ht="12.75" customHeight="1" x14ac:dyDescent="0.2">
      <c r="A48" s="66" t="s">
        <v>40</v>
      </c>
      <c r="B48" s="40"/>
      <c r="C48" s="40"/>
      <c r="D48" s="14"/>
      <c r="E48" s="14">
        <v>5</v>
      </c>
      <c r="F48" s="15" t="s">
        <v>12</v>
      </c>
      <c r="G48" s="14" t="s">
        <v>29</v>
      </c>
      <c r="H48" s="14" t="s">
        <v>8</v>
      </c>
      <c r="J48" s="7">
        <v>71029.08</v>
      </c>
    </row>
    <row r="49" spans="1:21" s="7" customFormat="1" ht="12.75" hidden="1" customHeight="1" x14ac:dyDescent="0.2">
      <c r="A49" s="66" t="s">
        <v>41</v>
      </c>
      <c r="B49" s="40"/>
      <c r="C49" s="40"/>
      <c r="D49" s="14"/>
      <c r="E49" s="14">
        <v>5</v>
      </c>
      <c r="F49" s="15" t="s">
        <v>12</v>
      </c>
      <c r="G49" s="14" t="s">
        <v>29</v>
      </c>
      <c r="H49" s="14" t="s">
        <v>10</v>
      </c>
      <c r="N49" s="7">
        <f t="shared" si="2"/>
        <v>0</v>
      </c>
    </row>
    <row r="50" spans="1:21" s="7" customFormat="1" ht="12.75" hidden="1" customHeight="1" x14ac:dyDescent="0.2">
      <c r="A50" s="66" t="s">
        <v>42</v>
      </c>
      <c r="B50" s="40"/>
      <c r="C50" s="40"/>
      <c r="D50" s="14"/>
      <c r="E50" s="14">
        <v>5</v>
      </c>
      <c r="F50" s="15" t="s">
        <v>12</v>
      </c>
      <c r="G50" s="14" t="s">
        <v>29</v>
      </c>
      <c r="H50" s="14" t="s">
        <v>17</v>
      </c>
      <c r="N50" s="7">
        <f t="shared" si="2"/>
        <v>0</v>
      </c>
    </row>
    <row r="51" spans="1:21" s="7" customFormat="1" ht="12.75" customHeight="1" x14ac:dyDescent="0.2">
      <c r="A51" s="66" t="s">
        <v>43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64</v>
      </c>
      <c r="J51" s="7">
        <v>2181195</v>
      </c>
      <c r="L51" s="7">
        <v>979209</v>
      </c>
      <c r="N51" s="7">
        <f t="shared" si="2"/>
        <v>2305791</v>
      </c>
      <c r="P51" s="7">
        <v>3285000</v>
      </c>
      <c r="R51" s="7">
        <v>3650000</v>
      </c>
    </row>
    <row r="52" spans="1:21" s="7" customFormat="1" ht="12.75" hidden="1" customHeight="1" x14ac:dyDescent="0.2">
      <c r="A52" s="66" t="s">
        <v>88</v>
      </c>
      <c r="B52" s="40"/>
      <c r="C52" s="40"/>
      <c r="E52" s="14">
        <v>5</v>
      </c>
      <c r="F52" s="15" t="s">
        <v>12</v>
      </c>
      <c r="G52" s="14" t="s">
        <v>29</v>
      </c>
      <c r="H52" s="14" t="s">
        <v>60</v>
      </c>
      <c r="N52" s="7">
        <f t="shared" si="2"/>
        <v>0</v>
      </c>
    </row>
    <row r="53" spans="1:21" s="7" customFormat="1" ht="12.75" hidden="1" customHeight="1" x14ac:dyDescent="0.2">
      <c r="A53" s="66" t="s">
        <v>150</v>
      </c>
      <c r="B53" s="40"/>
      <c r="C53" s="40"/>
      <c r="D53" s="14"/>
      <c r="E53" s="14">
        <v>5</v>
      </c>
      <c r="F53" s="15" t="s">
        <v>12</v>
      </c>
      <c r="G53" s="14" t="s">
        <v>29</v>
      </c>
      <c r="H53" s="14" t="s">
        <v>19</v>
      </c>
      <c r="K53" s="19"/>
      <c r="N53" s="7">
        <f t="shared" si="2"/>
        <v>0</v>
      </c>
    </row>
    <row r="54" spans="1:21" s="7" customFormat="1" ht="12.75" hidden="1" customHeight="1" x14ac:dyDescent="0.2">
      <c r="A54" s="66" t="s">
        <v>151</v>
      </c>
      <c r="B54" s="40"/>
      <c r="C54" s="40"/>
      <c r="D54" s="14"/>
      <c r="E54" s="14">
        <v>5</v>
      </c>
      <c r="F54" s="15" t="s">
        <v>12</v>
      </c>
      <c r="G54" s="14" t="s">
        <v>29</v>
      </c>
      <c r="H54" s="14" t="s">
        <v>82</v>
      </c>
      <c r="K54" s="19"/>
      <c r="N54" s="7">
        <f t="shared" si="2"/>
        <v>0</v>
      </c>
    </row>
    <row r="55" spans="1:21" s="7" customFormat="1" ht="12.75" customHeight="1" x14ac:dyDescent="0.2">
      <c r="A55" s="66" t="s">
        <v>44</v>
      </c>
      <c r="B55" s="40"/>
      <c r="C55" s="40"/>
      <c r="D55" s="14"/>
      <c r="E55" s="14">
        <v>5</v>
      </c>
      <c r="F55" s="15" t="s">
        <v>12</v>
      </c>
      <c r="G55" s="14" t="s">
        <v>29</v>
      </c>
      <c r="H55" s="14" t="s">
        <v>45</v>
      </c>
      <c r="J55" s="7">
        <v>542521.21</v>
      </c>
      <c r="K55" s="19"/>
      <c r="L55" s="7">
        <v>237660.36</v>
      </c>
      <c r="N55" s="7">
        <f t="shared" si="2"/>
        <v>626339.64</v>
      </c>
      <c r="P55" s="7">
        <v>864000</v>
      </c>
      <c r="R55" s="7">
        <v>792000</v>
      </c>
    </row>
    <row r="56" spans="1:21" s="7" customFormat="1" ht="12.75" hidden="1" customHeight="1" x14ac:dyDescent="0.2">
      <c r="A56" s="66" t="s">
        <v>152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4" t="s">
        <v>102</v>
      </c>
      <c r="N56" s="7">
        <f t="shared" si="2"/>
        <v>0</v>
      </c>
    </row>
    <row r="57" spans="1:21" s="7" customFormat="1" ht="12.75" hidden="1" customHeight="1" x14ac:dyDescent="0.2">
      <c r="A57" s="66" t="s">
        <v>153</v>
      </c>
      <c r="B57" s="40"/>
      <c r="C57" s="40"/>
      <c r="D57" s="14"/>
      <c r="E57" s="14">
        <v>5</v>
      </c>
      <c r="F57" s="15" t="s">
        <v>12</v>
      </c>
      <c r="G57" s="14" t="s">
        <v>29</v>
      </c>
      <c r="H57" s="14" t="s">
        <v>146</v>
      </c>
      <c r="N57" s="7">
        <f t="shared" si="2"/>
        <v>0</v>
      </c>
    </row>
    <row r="58" spans="1:21" s="7" customFormat="1" ht="12.75" customHeight="1" x14ac:dyDescent="0.2">
      <c r="A58" s="66" t="s">
        <v>46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47</v>
      </c>
      <c r="N58" s="7">
        <f t="shared" si="2"/>
        <v>500000</v>
      </c>
      <c r="P58" s="7">
        <v>500000</v>
      </c>
      <c r="R58" s="7">
        <v>500000</v>
      </c>
      <c r="U58" s="7">
        <v>41303766.329999998</v>
      </c>
    </row>
    <row r="59" spans="1:21" s="7" customFormat="1" ht="12.75" hidden="1" customHeight="1" x14ac:dyDescent="0.2">
      <c r="A59" s="66" t="s">
        <v>154</v>
      </c>
      <c r="B59" s="40"/>
      <c r="C59" s="40"/>
      <c r="E59" s="14">
        <v>5</v>
      </c>
      <c r="F59" s="15" t="s">
        <v>12</v>
      </c>
      <c r="G59" s="14" t="s">
        <v>29</v>
      </c>
      <c r="H59" s="14" t="s">
        <v>15</v>
      </c>
      <c r="N59" s="7">
        <f t="shared" si="2"/>
        <v>0</v>
      </c>
    </row>
    <row r="60" spans="1:21" s="7" customFormat="1" ht="12.75" hidden="1" customHeight="1" x14ac:dyDescent="0.2">
      <c r="A60" s="66" t="s">
        <v>51</v>
      </c>
      <c r="B60" s="40"/>
      <c r="C60" s="40"/>
      <c r="D60" s="14"/>
      <c r="E60" s="14">
        <v>5</v>
      </c>
      <c r="F60" s="15" t="s">
        <v>12</v>
      </c>
      <c r="G60" s="14" t="s">
        <v>29</v>
      </c>
      <c r="H60" s="14" t="s">
        <v>24</v>
      </c>
      <c r="N60" s="7">
        <f t="shared" si="2"/>
        <v>0</v>
      </c>
    </row>
    <row r="61" spans="1:21" s="7" customFormat="1" ht="12.75" customHeight="1" x14ac:dyDescent="0.2">
      <c r="A61" s="66" t="s">
        <v>48</v>
      </c>
      <c r="B61" s="40"/>
      <c r="C61" s="40"/>
      <c r="E61" s="14">
        <v>5</v>
      </c>
      <c r="F61" s="15" t="s">
        <v>12</v>
      </c>
      <c r="G61" s="14" t="s">
        <v>29</v>
      </c>
      <c r="H61" s="16" t="s">
        <v>49</v>
      </c>
      <c r="J61" s="7">
        <v>40405.32</v>
      </c>
      <c r="R61" s="7">
        <v>80000</v>
      </c>
      <c r="U61" s="7">
        <v>25392200</v>
      </c>
    </row>
    <row r="62" spans="1:21" s="7" customFormat="1" ht="12.75" customHeight="1" x14ac:dyDescent="0.2">
      <c r="A62" s="66" t="s">
        <v>50</v>
      </c>
      <c r="B62" s="40"/>
      <c r="C62" s="40"/>
      <c r="D62" s="14"/>
      <c r="E62" s="14">
        <v>5</v>
      </c>
      <c r="F62" s="15" t="s">
        <v>12</v>
      </c>
      <c r="G62" s="14" t="s">
        <v>34</v>
      </c>
      <c r="H62" s="14" t="s">
        <v>8</v>
      </c>
      <c r="J62" s="7">
        <v>2142521.91</v>
      </c>
      <c r="L62" s="7">
        <v>655462.66</v>
      </c>
      <c r="N62" s="7">
        <f t="shared" si="2"/>
        <v>2044537.3399999999</v>
      </c>
      <c r="P62" s="7">
        <v>2700000</v>
      </c>
      <c r="R62" s="7">
        <v>2700000</v>
      </c>
      <c r="U62" s="7">
        <v>1530000</v>
      </c>
    </row>
    <row r="63" spans="1:21" s="7" customFormat="1" ht="12.75" customHeight="1" x14ac:dyDescent="0.2">
      <c r="A63" s="66" t="s">
        <v>52</v>
      </c>
      <c r="B63" s="40"/>
      <c r="C63" s="40"/>
      <c r="D63" s="14"/>
      <c r="E63" s="14">
        <v>5</v>
      </c>
      <c r="F63" s="15" t="s">
        <v>12</v>
      </c>
      <c r="G63" s="14" t="s">
        <v>34</v>
      </c>
      <c r="H63" s="14" t="s">
        <v>10</v>
      </c>
      <c r="J63" s="7">
        <v>8801745.6899999995</v>
      </c>
      <c r="L63" s="7">
        <v>2778639.84</v>
      </c>
      <c r="N63" s="7">
        <f t="shared" si="2"/>
        <v>12221360.16</v>
      </c>
      <c r="P63" s="7">
        <v>15000000</v>
      </c>
      <c r="R63" s="7">
        <v>15000000</v>
      </c>
      <c r="U63" s="7">
        <f>SUM(U58:U62)</f>
        <v>68225966.329999998</v>
      </c>
    </row>
    <row r="64" spans="1:21" s="7" customFormat="1" ht="12.75" hidden="1" customHeight="1" x14ac:dyDescent="0.2">
      <c r="A64" s="66" t="s">
        <v>48</v>
      </c>
      <c r="B64" s="40"/>
      <c r="C64" s="40"/>
      <c r="D64" s="14"/>
      <c r="E64" s="14">
        <v>5</v>
      </c>
      <c r="F64" s="15" t="s">
        <v>12</v>
      </c>
      <c r="G64" s="14" t="s">
        <v>29</v>
      </c>
      <c r="H64" s="16" t="s">
        <v>49</v>
      </c>
      <c r="N64" s="7">
        <f t="shared" si="2"/>
        <v>0</v>
      </c>
    </row>
    <row r="65" spans="1:18" s="7" customFormat="1" ht="12.75" customHeight="1" x14ac:dyDescent="0.2">
      <c r="A65" s="66" t="s">
        <v>53</v>
      </c>
      <c r="B65" s="40"/>
      <c r="C65" s="40"/>
      <c r="E65" s="14">
        <v>5</v>
      </c>
      <c r="F65" s="15" t="s">
        <v>12</v>
      </c>
      <c r="G65" s="14" t="s">
        <v>54</v>
      </c>
      <c r="H65" s="14" t="s">
        <v>8</v>
      </c>
      <c r="N65" s="7">
        <f t="shared" si="2"/>
        <v>5000</v>
      </c>
      <c r="P65" s="7">
        <v>5000</v>
      </c>
      <c r="R65" s="7">
        <v>5000</v>
      </c>
    </row>
    <row r="66" spans="1:18" s="7" customFormat="1" ht="12.75" customHeight="1" x14ac:dyDescent="0.2">
      <c r="A66" s="66" t="s">
        <v>55</v>
      </c>
      <c r="B66" s="40"/>
      <c r="C66" s="40"/>
      <c r="E66" s="14">
        <v>5</v>
      </c>
      <c r="F66" s="15" t="s">
        <v>12</v>
      </c>
      <c r="G66" s="14" t="s">
        <v>54</v>
      </c>
      <c r="H66" s="14" t="s">
        <v>10</v>
      </c>
      <c r="J66" s="7">
        <v>26576.37</v>
      </c>
      <c r="L66" s="7">
        <v>13097.2</v>
      </c>
      <c r="N66" s="7">
        <f t="shared" si="2"/>
        <v>16902.8</v>
      </c>
      <c r="P66" s="7">
        <v>30000</v>
      </c>
      <c r="R66" s="7">
        <v>30000</v>
      </c>
    </row>
    <row r="67" spans="1:18" s="7" customFormat="1" ht="12.75" hidden="1" customHeight="1" x14ac:dyDescent="0.2">
      <c r="A67" s="66" t="s">
        <v>56</v>
      </c>
      <c r="B67" s="40"/>
      <c r="C67" s="40"/>
      <c r="E67" s="14">
        <v>5</v>
      </c>
      <c r="F67" s="15" t="s">
        <v>12</v>
      </c>
      <c r="G67" s="14" t="s">
        <v>54</v>
      </c>
      <c r="H67" s="14" t="s">
        <v>15</v>
      </c>
      <c r="N67" s="7">
        <f t="shared" si="2"/>
        <v>0</v>
      </c>
    </row>
    <row r="68" spans="1:18" s="7" customFormat="1" ht="12.75" hidden="1" customHeight="1" x14ac:dyDescent="0.2">
      <c r="A68" s="66" t="s">
        <v>57</v>
      </c>
      <c r="B68" s="40"/>
      <c r="C68" s="40"/>
      <c r="E68" s="14">
        <v>5</v>
      </c>
      <c r="F68" s="15" t="s">
        <v>12</v>
      </c>
      <c r="G68" s="14" t="s">
        <v>54</v>
      </c>
      <c r="H68" s="14" t="s">
        <v>17</v>
      </c>
      <c r="N68" s="7">
        <f t="shared" si="2"/>
        <v>0</v>
      </c>
    </row>
    <row r="69" spans="1:18" s="7" customFormat="1" ht="12.75" customHeight="1" x14ac:dyDescent="0.2">
      <c r="A69" s="66" t="s">
        <v>61</v>
      </c>
      <c r="B69" s="40"/>
      <c r="C69" s="40"/>
      <c r="E69" s="14">
        <v>5</v>
      </c>
      <c r="F69" s="15" t="s">
        <v>12</v>
      </c>
      <c r="G69" s="14" t="s">
        <v>59</v>
      </c>
      <c r="H69" s="14" t="s">
        <v>8</v>
      </c>
      <c r="J69" s="7">
        <v>842559.5</v>
      </c>
      <c r="L69" s="7">
        <v>246871.6</v>
      </c>
      <c r="N69" s="7">
        <f t="shared" ref="N69:N70" si="3">P69-L69</f>
        <v>1353128.4</v>
      </c>
      <c r="P69" s="7">
        <v>1600000</v>
      </c>
      <c r="R69" s="7">
        <v>1200000</v>
      </c>
    </row>
    <row r="70" spans="1:18" s="7" customFormat="1" ht="12.75" customHeight="1" x14ac:dyDescent="0.2">
      <c r="A70" s="66" t="s">
        <v>62</v>
      </c>
      <c r="B70" s="40"/>
      <c r="C70" s="40"/>
      <c r="E70" s="14">
        <v>5</v>
      </c>
      <c r="F70" s="15" t="s">
        <v>12</v>
      </c>
      <c r="G70" s="14" t="s">
        <v>59</v>
      </c>
      <c r="H70" s="14" t="s">
        <v>10</v>
      </c>
      <c r="N70" s="7">
        <f t="shared" si="3"/>
        <v>250000</v>
      </c>
      <c r="P70" s="7">
        <v>250000</v>
      </c>
      <c r="R70" s="7">
        <v>250000</v>
      </c>
    </row>
    <row r="71" spans="1:18" s="7" customFormat="1" ht="12.75" customHeight="1" x14ac:dyDescent="0.2">
      <c r="A71" s="66" t="s">
        <v>58</v>
      </c>
      <c r="B71" s="40"/>
      <c r="C71" s="40"/>
      <c r="E71" s="14">
        <v>5</v>
      </c>
      <c r="F71" s="14" t="s">
        <v>12</v>
      </c>
      <c r="G71" s="14" t="s">
        <v>59</v>
      </c>
      <c r="H71" s="14" t="s">
        <v>60</v>
      </c>
      <c r="N71" s="7">
        <f t="shared" si="2"/>
        <v>25000</v>
      </c>
      <c r="P71" s="7">
        <v>25000</v>
      </c>
      <c r="R71" s="7">
        <v>5000</v>
      </c>
    </row>
    <row r="72" spans="1:18" s="7" customFormat="1" ht="12.75" hidden="1" customHeight="1" x14ac:dyDescent="0.2">
      <c r="A72" s="66" t="s">
        <v>66</v>
      </c>
      <c r="B72" s="40"/>
      <c r="C72" s="40"/>
      <c r="E72" s="14">
        <v>5</v>
      </c>
      <c r="F72" s="15" t="s">
        <v>12</v>
      </c>
      <c r="G72" s="14" t="s">
        <v>67</v>
      </c>
      <c r="H72" s="14" t="s">
        <v>8</v>
      </c>
      <c r="N72" s="7">
        <f t="shared" si="2"/>
        <v>0</v>
      </c>
    </row>
    <row r="73" spans="1:18" s="7" customFormat="1" ht="12.75" hidden="1" customHeight="1" x14ac:dyDescent="0.2">
      <c r="A73" s="66" t="s">
        <v>63</v>
      </c>
      <c r="B73" s="40"/>
      <c r="C73" s="40"/>
      <c r="E73" s="14">
        <v>5</v>
      </c>
      <c r="F73" s="15" t="s">
        <v>12</v>
      </c>
      <c r="G73" s="14" t="s">
        <v>59</v>
      </c>
      <c r="H73" s="14" t="s">
        <v>64</v>
      </c>
      <c r="N73" s="7">
        <f t="shared" si="2"/>
        <v>0</v>
      </c>
    </row>
    <row r="74" spans="1:18" s="7" customFormat="1" ht="12.75" hidden="1" customHeight="1" x14ac:dyDescent="0.2">
      <c r="A74" s="66" t="s">
        <v>155</v>
      </c>
      <c r="B74" s="40"/>
      <c r="C74" s="40"/>
      <c r="E74" s="14">
        <v>5</v>
      </c>
      <c r="F74" s="15" t="s">
        <v>12</v>
      </c>
      <c r="G74" s="14" t="s">
        <v>59</v>
      </c>
      <c r="H74" s="14" t="s">
        <v>15</v>
      </c>
      <c r="N74" s="7">
        <f t="shared" si="2"/>
        <v>0</v>
      </c>
    </row>
    <row r="75" spans="1:18" s="7" customFormat="1" ht="12.75" hidden="1" customHeight="1" x14ac:dyDescent="0.2">
      <c r="A75" s="66" t="s">
        <v>156</v>
      </c>
      <c r="B75" s="40"/>
      <c r="C75" s="40"/>
      <c r="E75" s="14">
        <v>5</v>
      </c>
      <c r="F75" s="14" t="s">
        <v>12</v>
      </c>
      <c r="G75" s="14" t="s">
        <v>59</v>
      </c>
      <c r="H75" s="14" t="s">
        <v>17</v>
      </c>
      <c r="N75" s="7">
        <f t="shared" si="2"/>
        <v>0</v>
      </c>
    </row>
    <row r="76" spans="1:18" s="7" customFormat="1" ht="12.75" hidden="1" customHeight="1" x14ac:dyDescent="0.2">
      <c r="A76" s="66" t="s">
        <v>63</v>
      </c>
      <c r="B76" s="40"/>
      <c r="C76" s="40"/>
      <c r="E76" s="14">
        <v>5</v>
      </c>
      <c r="F76" s="15" t="s">
        <v>12</v>
      </c>
      <c r="G76" s="14" t="s">
        <v>59</v>
      </c>
      <c r="H76" s="14" t="s">
        <v>64</v>
      </c>
      <c r="N76" s="7">
        <f t="shared" ref="N76:N111" si="4">P76-L76</f>
        <v>0</v>
      </c>
    </row>
    <row r="77" spans="1:18" s="7" customFormat="1" ht="12.75" customHeight="1" x14ac:dyDescent="0.2">
      <c r="A77" s="66" t="s">
        <v>65</v>
      </c>
      <c r="B77" s="40"/>
      <c r="C77" s="40"/>
      <c r="E77" s="14">
        <v>5</v>
      </c>
      <c r="F77" s="15" t="s">
        <v>12</v>
      </c>
      <c r="G77" s="14" t="s">
        <v>59</v>
      </c>
      <c r="H77" s="14" t="s">
        <v>19</v>
      </c>
      <c r="N77" s="7">
        <f t="shared" si="4"/>
        <v>20000</v>
      </c>
      <c r="P77" s="7">
        <v>20000</v>
      </c>
      <c r="R77" s="7">
        <v>5000</v>
      </c>
    </row>
    <row r="78" spans="1:18" s="7" customFormat="1" ht="12.75" hidden="1" customHeight="1" x14ac:dyDescent="0.2">
      <c r="A78" s="66" t="s">
        <v>157</v>
      </c>
      <c r="B78" s="40"/>
      <c r="C78" s="40"/>
      <c r="E78" s="14">
        <v>5</v>
      </c>
      <c r="F78" s="15" t="s">
        <v>12</v>
      </c>
      <c r="G78" s="14" t="s">
        <v>93</v>
      </c>
      <c r="H78" s="14" t="s">
        <v>8</v>
      </c>
      <c r="N78" s="7">
        <f t="shared" si="4"/>
        <v>0</v>
      </c>
    </row>
    <row r="79" spans="1:18" s="7" customFormat="1" ht="12.75" hidden="1" customHeight="1" x14ac:dyDescent="0.2">
      <c r="A79" s="66" t="s">
        <v>66</v>
      </c>
      <c r="B79" s="40"/>
      <c r="C79" s="40"/>
      <c r="E79" s="14">
        <v>5</v>
      </c>
      <c r="F79" s="15" t="s">
        <v>12</v>
      </c>
      <c r="G79" s="14" t="s">
        <v>67</v>
      </c>
      <c r="H79" s="14" t="s">
        <v>8</v>
      </c>
      <c r="N79" s="7">
        <f t="shared" si="4"/>
        <v>0</v>
      </c>
    </row>
    <row r="80" spans="1:18" s="7" customFormat="1" ht="12.75" hidden="1" customHeight="1" x14ac:dyDescent="0.2">
      <c r="A80" s="66" t="s">
        <v>68</v>
      </c>
      <c r="B80" s="40"/>
      <c r="C80" s="40"/>
      <c r="E80" s="14">
        <v>5</v>
      </c>
      <c r="F80" s="15" t="s">
        <v>12</v>
      </c>
      <c r="G80" s="14" t="s">
        <v>67</v>
      </c>
      <c r="H80" s="14" t="s">
        <v>10</v>
      </c>
      <c r="N80" s="7">
        <f t="shared" si="4"/>
        <v>0</v>
      </c>
    </row>
    <row r="81" spans="1:18" s="7" customFormat="1" ht="12.75" hidden="1" customHeight="1" x14ac:dyDescent="0.2">
      <c r="A81" s="66" t="s">
        <v>158</v>
      </c>
      <c r="B81" s="40"/>
      <c r="C81" s="40"/>
      <c r="E81" s="14">
        <v>5</v>
      </c>
      <c r="F81" s="15" t="s">
        <v>12</v>
      </c>
      <c r="G81" s="14" t="s">
        <v>70</v>
      </c>
      <c r="H81" s="14" t="s">
        <v>8</v>
      </c>
      <c r="N81" s="7">
        <f t="shared" si="4"/>
        <v>0</v>
      </c>
    </row>
    <row r="82" spans="1:18" s="7" customFormat="1" ht="12.75" hidden="1" customHeight="1" x14ac:dyDescent="0.2">
      <c r="A82" s="66" t="s">
        <v>159</v>
      </c>
      <c r="B82" s="40"/>
      <c r="C82" s="40"/>
      <c r="E82" s="14">
        <v>5</v>
      </c>
      <c r="F82" s="15" t="s">
        <v>12</v>
      </c>
      <c r="G82" s="14" t="s">
        <v>70</v>
      </c>
      <c r="H82" s="14" t="s">
        <v>10</v>
      </c>
      <c r="N82" s="7">
        <f t="shared" si="4"/>
        <v>0</v>
      </c>
    </row>
    <row r="83" spans="1:18" s="7" customFormat="1" ht="12.75" hidden="1" customHeight="1" x14ac:dyDescent="0.2">
      <c r="A83" s="66" t="s">
        <v>69</v>
      </c>
      <c r="B83" s="40"/>
      <c r="C83" s="40"/>
      <c r="E83" s="14">
        <v>5</v>
      </c>
      <c r="F83" s="15" t="s">
        <v>12</v>
      </c>
      <c r="G83" s="14" t="s">
        <v>70</v>
      </c>
      <c r="H83" s="14" t="s">
        <v>15</v>
      </c>
      <c r="N83" s="7">
        <f t="shared" si="4"/>
        <v>0</v>
      </c>
    </row>
    <row r="84" spans="1:18" s="7" customFormat="1" ht="12.75" hidden="1" customHeight="1" x14ac:dyDescent="0.2">
      <c r="A84" s="66" t="s">
        <v>160</v>
      </c>
      <c r="B84" s="40"/>
      <c r="C84" s="40"/>
      <c r="E84" s="14">
        <v>5</v>
      </c>
      <c r="F84" s="15" t="s">
        <v>12</v>
      </c>
      <c r="G84" s="14" t="s">
        <v>163</v>
      </c>
      <c r="H84" s="14" t="s">
        <v>8</v>
      </c>
      <c r="N84" s="7">
        <f t="shared" si="4"/>
        <v>0</v>
      </c>
    </row>
    <row r="85" spans="1:18" s="7" customFormat="1" ht="12.75" hidden="1" customHeight="1" x14ac:dyDescent="0.2">
      <c r="A85" s="66" t="s">
        <v>161</v>
      </c>
      <c r="B85" s="40"/>
      <c r="C85" s="40"/>
      <c r="E85" s="14">
        <v>5</v>
      </c>
      <c r="F85" s="15" t="s">
        <v>12</v>
      </c>
      <c r="G85" s="14" t="s">
        <v>163</v>
      </c>
      <c r="H85" s="16" t="s">
        <v>49</v>
      </c>
      <c r="N85" s="7">
        <f t="shared" si="4"/>
        <v>0</v>
      </c>
    </row>
    <row r="86" spans="1:18" s="7" customFormat="1" ht="12.75" hidden="1" customHeight="1" x14ac:dyDescent="0.2">
      <c r="A86" s="66" t="s">
        <v>71</v>
      </c>
      <c r="B86" s="40"/>
      <c r="C86" s="40"/>
      <c r="E86" s="14">
        <v>5</v>
      </c>
      <c r="F86" s="15" t="s">
        <v>12</v>
      </c>
      <c r="G86" s="14" t="s">
        <v>163</v>
      </c>
      <c r="H86" s="14" t="s">
        <v>10</v>
      </c>
      <c r="N86" s="7">
        <f t="shared" si="4"/>
        <v>0</v>
      </c>
    </row>
    <row r="87" spans="1:18" s="7" customFormat="1" ht="12.75" hidden="1" customHeight="1" x14ac:dyDescent="0.2">
      <c r="A87" s="66" t="s">
        <v>162</v>
      </c>
      <c r="B87" s="40"/>
      <c r="C87" s="40"/>
      <c r="E87" s="14">
        <v>5</v>
      </c>
      <c r="F87" s="15" t="s">
        <v>12</v>
      </c>
      <c r="G87" s="14" t="s">
        <v>163</v>
      </c>
      <c r="H87" s="14" t="s">
        <v>15</v>
      </c>
      <c r="N87" s="7">
        <f t="shared" si="4"/>
        <v>0</v>
      </c>
    </row>
    <row r="88" spans="1:18" s="7" customFormat="1" ht="12.75" hidden="1" customHeight="1" x14ac:dyDescent="0.2">
      <c r="A88" s="66" t="s">
        <v>72</v>
      </c>
      <c r="B88" s="40"/>
      <c r="C88" s="40"/>
      <c r="E88" s="14">
        <v>5</v>
      </c>
      <c r="F88" s="15" t="s">
        <v>12</v>
      </c>
      <c r="G88" s="14" t="s">
        <v>70</v>
      </c>
      <c r="H88" s="14" t="s">
        <v>49</v>
      </c>
      <c r="N88" s="7">
        <f t="shared" si="4"/>
        <v>0</v>
      </c>
    </row>
    <row r="89" spans="1:18" s="7" customFormat="1" ht="12.75" hidden="1" customHeight="1" x14ac:dyDescent="0.2">
      <c r="A89" s="66" t="s">
        <v>164</v>
      </c>
      <c r="B89" s="40"/>
      <c r="C89" s="40"/>
      <c r="E89" s="14">
        <v>5</v>
      </c>
      <c r="F89" s="15" t="s">
        <v>12</v>
      </c>
      <c r="G89" s="14" t="s">
        <v>74</v>
      </c>
      <c r="H89" s="14" t="s">
        <v>10</v>
      </c>
      <c r="N89" s="7">
        <f t="shared" si="4"/>
        <v>0</v>
      </c>
    </row>
    <row r="90" spans="1:18" s="7" customFormat="1" ht="12.75" hidden="1" customHeight="1" x14ac:dyDescent="0.2">
      <c r="A90" s="66" t="s">
        <v>165</v>
      </c>
      <c r="B90" s="40"/>
      <c r="C90" s="40"/>
      <c r="E90" s="14">
        <v>5</v>
      </c>
      <c r="F90" s="15" t="s">
        <v>12</v>
      </c>
      <c r="G90" s="14" t="s">
        <v>74</v>
      </c>
      <c r="H90" s="14" t="s">
        <v>15</v>
      </c>
      <c r="N90" s="7">
        <f t="shared" si="4"/>
        <v>0</v>
      </c>
    </row>
    <row r="91" spans="1:18" s="7" customFormat="1" ht="12.75" hidden="1" customHeight="1" x14ac:dyDescent="0.2">
      <c r="A91" s="66" t="s">
        <v>166</v>
      </c>
      <c r="B91" s="40"/>
      <c r="C91" s="40"/>
      <c r="E91" s="14">
        <v>5</v>
      </c>
      <c r="F91" s="15" t="s">
        <v>12</v>
      </c>
      <c r="G91" s="14" t="s">
        <v>74</v>
      </c>
      <c r="H91" s="14" t="s">
        <v>17</v>
      </c>
      <c r="N91" s="7">
        <f t="shared" si="4"/>
        <v>0</v>
      </c>
    </row>
    <row r="92" spans="1:18" s="7" customFormat="1" ht="12.75" hidden="1" customHeight="1" x14ac:dyDescent="0.2">
      <c r="A92" s="66" t="s">
        <v>167</v>
      </c>
      <c r="B92" s="40"/>
      <c r="C92" s="40"/>
      <c r="E92" s="14">
        <v>5</v>
      </c>
      <c r="F92" s="15" t="s">
        <v>12</v>
      </c>
      <c r="G92" s="14" t="s">
        <v>74</v>
      </c>
      <c r="H92" s="14" t="s">
        <v>8</v>
      </c>
      <c r="N92" s="7">
        <f t="shared" si="4"/>
        <v>0</v>
      </c>
    </row>
    <row r="93" spans="1:18" s="7" customFormat="1" ht="12.75" hidden="1" customHeight="1" x14ac:dyDescent="0.2">
      <c r="A93" s="66" t="s">
        <v>168</v>
      </c>
      <c r="B93" s="40"/>
      <c r="C93" s="40"/>
      <c r="E93" s="14">
        <v>5</v>
      </c>
      <c r="F93" s="15" t="s">
        <v>12</v>
      </c>
      <c r="G93" s="14" t="s">
        <v>74</v>
      </c>
      <c r="H93" s="14" t="s">
        <v>45</v>
      </c>
      <c r="N93" s="7">
        <f t="shared" si="4"/>
        <v>0</v>
      </c>
    </row>
    <row r="94" spans="1:18" s="7" customFormat="1" ht="12.75" customHeight="1" x14ac:dyDescent="0.2">
      <c r="A94" s="66" t="s">
        <v>73</v>
      </c>
      <c r="B94" s="40"/>
      <c r="C94" s="40"/>
      <c r="E94" s="14">
        <v>5</v>
      </c>
      <c r="F94" s="15" t="s">
        <v>12</v>
      </c>
      <c r="G94" s="14" t="s">
        <v>74</v>
      </c>
      <c r="H94" s="14" t="s">
        <v>64</v>
      </c>
      <c r="N94" s="7">
        <f t="shared" si="4"/>
        <v>175000</v>
      </c>
      <c r="P94" s="7">
        <v>175000</v>
      </c>
      <c r="R94" s="7">
        <v>175000</v>
      </c>
    </row>
    <row r="95" spans="1:18" s="7" customFormat="1" ht="12.75" customHeight="1" x14ac:dyDescent="0.2">
      <c r="A95" s="66" t="s">
        <v>75</v>
      </c>
      <c r="B95" s="40"/>
      <c r="C95" s="40"/>
      <c r="E95" s="14">
        <v>5</v>
      </c>
      <c r="F95" s="15" t="s">
        <v>12</v>
      </c>
      <c r="G95" s="14" t="s">
        <v>74</v>
      </c>
      <c r="H95" s="14" t="s">
        <v>19</v>
      </c>
      <c r="N95" s="7">
        <f t="shared" si="4"/>
        <v>50000</v>
      </c>
      <c r="P95" s="7">
        <v>50000</v>
      </c>
      <c r="R95" s="7">
        <v>50000</v>
      </c>
    </row>
    <row r="96" spans="1:18" s="7" customFormat="1" ht="12.75" hidden="1" customHeight="1" x14ac:dyDescent="0.2">
      <c r="A96" s="66" t="s">
        <v>76</v>
      </c>
      <c r="B96" s="40"/>
      <c r="C96" s="40"/>
      <c r="E96" s="14">
        <v>5</v>
      </c>
      <c r="F96" s="15" t="s">
        <v>12</v>
      </c>
      <c r="G96" s="14" t="s">
        <v>74</v>
      </c>
      <c r="H96" s="14" t="s">
        <v>60</v>
      </c>
      <c r="N96" s="7">
        <f t="shared" si="4"/>
        <v>0</v>
      </c>
    </row>
    <row r="97" spans="1:18" s="7" customFormat="1" ht="12.75" customHeight="1" x14ac:dyDescent="0.2">
      <c r="A97" s="66" t="s">
        <v>77</v>
      </c>
      <c r="B97" s="40"/>
      <c r="C97" s="40"/>
      <c r="E97" s="14">
        <v>5</v>
      </c>
      <c r="F97" s="15" t="s">
        <v>12</v>
      </c>
      <c r="G97" s="14" t="s">
        <v>74</v>
      </c>
      <c r="H97" s="14" t="s">
        <v>49</v>
      </c>
      <c r="N97" s="7">
        <f t="shared" si="4"/>
        <v>100000</v>
      </c>
      <c r="P97" s="7">
        <v>100000</v>
      </c>
      <c r="R97" s="7">
        <v>50000</v>
      </c>
    </row>
    <row r="98" spans="1:18" s="7" customFormat="1" ht="12.75" hidden="1" customHeight="1" x14ac:dyDescent="0.2">
      <c r="A98" s="66" t="s">
        <v>165</v>
      </c>
      <c r="B98" s="40"/>
      <c r="C98" s="40"/>
      <c r="E98" s="14">
        <v>5</v>
      </c>
      <c r="F98" s="15" t="s">
        <v>12</v>
      </c>
      <c r="G98" s="14" t="s">
        <v>74</v>
      </c>
      <c r="H98" s="14" t="s">
        <v>15</v>
      </c>
      <c r="N98" s="7">
        <f t="shared" si="4"/>
        <v>0</v>
      </c>
    </row>
    <row r="99" spans="1:18" s="7" customFormat="1" ht="12.75" hidden="1" customHeight="1" x14ac:dyDescent="0.2">
      <c r="A99" s="66" t="s">
        <v>78</v>
      </c>
      <c r="B99" s="40"/>
      <c r="C99" s="40"/>
      <c r="E99" s="14">
        <v>5</v>
      </c>
      <c r="F99" s="15" t="s">
        <v>12</v>
      </c>
      <c r="G99" s="14" t="s">
        <v>79</v>
      </c>
      <c r="H99" s="14" t="s">
        <v>10</v>
      </c>
      <c r="N99" s="7">
        <f t="shared" si="4"/>
        <v>0</v>
      </c>
    </row>
    <row r="100" spans="1:18" s="7" customFormat="1" ht="12.75" hidden="1" customHeight="1" x14ac:dyDescent="0.2">
      <c r="A100" s="66" t="s">
        <v>80</v>
      </c>
      <c r="B100" s="40"/>
      <c r="C100" s="40"/>
      <c r="E100" s="14">
        <v>5</v>
      </c>
      <c r="F100" s="15" t="s">
        <v>12</v>
      </c>
      <c r="G100" s="14" t="s">
        <v>79</v>
      </c>
      <c r="H100" s="14" t="s">
        <v>15</v>
      </c>
      <c r="N100" s="7">
        <f t="shared" si="4"/>
        <v>0</v>
      </c>
    </row>
    <row r="101" spans="1:18" s="7" customFormat="1" ht="12.75" hidden="1" customHeight="1" x14ac:dyDescent="0.2">
      <c r="A101" s="66" t="s">
        <v>169</v>
      </c>
      <c r="B101" s="40"/>
      <c r="C101" s="40"/>
      <c r="E101" s="14">
        <v>5</v>
      </c>
      <c r="F101" s="15" t="s">
        <v>12</v>
      </c>
      <c r="G101" s="14" t="s">
        <v>79</v>
      </c>
      <c r="H101" s="15" t="s">
        <v>60</v>
      </c>
      <c r="N101" s="7">
        <f t="shared" si="4"/>
        <v>0</v>
      </c>
    </row>
    <row r="102" spans="1:18" s="7" customFormat="1" ht="12.75" hidden="1" customHeight="1" x14ac:dyDescent="0.2">
      <c r="A102" s="66" t="s">
        <v>170</v>
      </c>
      <c r="B102" s="40"/>
      <c r="C102" s="40"/>
      <c r="E102" s="14">
        <v>5</v>
      </c>
      <c r="F102" s="15" t="s">
        <v>12</v>
      </c>
      <c r="G102" s="14" t="s">
        <v>79</v>
      </c>
      <c r="H102" s="15" t="s">
        <v>19</v>
      </c>
      <c r="N102" s="7">
        <f t="shared" si="4"/>
        <v>0</v>
      </c>
    </row>
    <row r="103" spans="1:18" s="7" customFormat="1" ht="12.75" hidden="1" customHeight="1" x14ac:dyDescent="0.2">
      <c r="A103" s="66" t="s">
        <v>171</v>
      </c>
      <c r="B103" s="40"/>
      <c r="C103" s="40"/>
      <c r="E103" s="14">
        <v>5</v>
      </c>
      <c r="F103" s="15" t="s">
        <v>12</v>
      </c>
      <c r="G103" s="14" t="s">
        <v>79</v>
      </c>
      <c r="H103" s="15" t="s">
        <v>82</v>
      </c>
      <c r="N103" s="7">
        <f t="shared" si="4"/>
        <v>0</v>
      </c>
    </row>
    <row r="104" spans="1:18" s="7" customFormat="1" ht="12.75" hidden="1" customHeight="1" x14ac:dyDescent="0.2">
      <c r="A104" s="66" t="s">
        <v>81</v>
      </c>
      <c r="B104" s="40"/>
      <c r="C104" s="40"/>
      <c r="E104" s="14">
        <v>5</v>
      </c>
      <c r="F104" s="15" t="s">
        <v>12</v>
      </c>
      <c r="G104" s="14" t="s">
        <v>59</v>
      </c>
      <c r="H104" s="15" t="s">
        <v>82</v>
      </c>
      <c r="N104" s="7">
        <f t="shared" si="4"/>
        <v>0</v>
      </c>
    </row>
    <row r="105" spans="1:18" s="7" customFormat="1" ht="12.75" hidden="1" customHeight="1" x14ac:dyDescent="0.2">
      <c r="A105" s="66" t="s">
        <v>83</v>
      </c>
      <c r="B105" s="40"/>
      <c r="C105" s="40"/>
      <c r="E105" s="14">
        <v>5</v>
      </c>
      <c r="F105" s="15" t="s">
        <v>12</v>
      </c>
      <c r="G105" s="14" t="s">
        <v>84</v>
      </c>
      <c r="H105" s="15" t="s">
        <v>8</v>
      </c>
      <c r="N105" s="7">
        <f t="shared" si="4"/>
        <v>0</v>
      </c>
    </row>
    <row r="106" spans="1:18" s="7" customFormat="1" ht="12.75" hidden="1" customHeight="1" x14ac:dyDescent="0.2">
      <c r="A106" s="66" t="s">
        <v>85</v>
      </c>
      <c r="B106" s="40"/>
      <c r="C106" s="40"/>
      <c r="E106" s="14">
        <v>5</v>
      </c>
      <c r="F106" s="15" t="s">
        <v>12</v>
      </c>
      <c r="G106" s="14" t="s">
        <v>84</v>
      </c>
      <c r="H106" s="15" t="s">
        <v>10</v>
      </c>
      <c r="N106" s="7">
        <f t="shared" si="4"/>
        <v>0</v>
      </c>
    </row>
    <row r="107" spans="1:18" s="7" customFormat="1" ht="12.75" hidden="1" customHeight="1" x14ac:dyDescent="0.2">
      <c r="A107" s="66" t="s">
        <v>86</v>
      </c>
      <c r="B107" s="40"/>
      <c r="C107" s="40"/>
      <c r="E107" s="14">
        <v>5</v>
      </c>
      <c r="F107" s="15" t="s">
        <v>12</v>
      </c>
      <c r="G107" s="14" t="s">
        <v>84</v>
      </c>
      <c r="H107" s="15" t="s">
        <v>15</v>
      </c>
      <c r="N107" s="7">
        <f t="shared" si="4"/>
        <v>0</v>
      </c>
    </row>
    <row r="108" spans="1:18" s="7" customFormat="1" ht="12.75" hidden="1" customHeight="1" x14ac:dyDescent="0.2">
      <c r="A108" s="66" t="s">
        <v>172</v>
      </c>
      <c r="B108" s="40"/>
      <c r="C108" s="40"/>
      <c r="E108" s="14">
        <v>5</v>
      </c>
      <c r="F108" s="15" t="s">
        <v>12</v>
      </c>
      <c r="G108" s="14" t="s">
        <v>174</v>
      </c>
      <c r="H108" s="15" t="s">
        <v>8</v>
      </c>
      <c r="N108" s="7">
        <f t="shared" si="4"/>
        <v>0</v>
      </c>
    </row>
    <row r="109" spans="1:18" s="7" customFormat="1" ht="12.75" hidden="1" customHeight="1" x14ac:dyDescent="0.2">
      <c r="A109" s="66" t="s">
        <v>173</v>
      </c>
      <c r="B109" s="40"/>
      <c r="C109" s="40"/>
      <c r="E109" s="14">
        <v>5</v>
      </c>
      <c r="F109" s="15" t="s">
        <v>12</v>
      </c>
      <c r="G109" s="14" t="s">
        <v>174</v>
      </c>
      <c r="H109" s="15" t="s">
        <v>10</v>
      </c>
      <c r="N109" s="7">
        <f t="shared" si="4"/>
        <v>0</v>
      </c>
    </row>
    <row r="110" spans="1:18" s="7" customFormat="1" ht="12.75" hidden="1" customHeight="1" x14ac:dyDescent="0.2">
      <c r="A110" s="66" t="s">
        <v>87</v>
      </c>
      <c r="B110" s="40"/>
      <c r="C110" s="40"/>
      <c r="E110" s="14">
        <v>5</v>
      </c>
      <c r="F110" s="15" t="s">
        <v>12</v>
      </c>
      <c r="G110" s="14" t="s">
        <v>174</v>
      </c>
      <c r="H110" s="15" t="s">
        <v>15</v>
      </c>
      <c r="N110" s="7">
        <f t="shared" si="4"/>
        <v>0</v>
      </c>
    </row>
    <row r="111" spans="1:18" s="7" customFormat="1" ht="12.75" customHeight="1" x14ac:dyDescent="0.2">
      <c r="A111" s="66" t="s">
        <v>294</v>
      </c>
      <c r="B111" s="40"/>
      <c r="C111" s="40"/>
      <c r="E111" s="14">
        <v>5</v>
      </c>
      <c r="F111" s="15" t="s">
        <v>12</v>
      </c>
      <c r="G111" s="83">
        <v>99</v>
      </c>
      <c r="H111" s="89">
        <v>990</v>
      </c>
      <c r="N111" s="7">
        <f t="shared" si="4"/>
        <v>470600</v>
      </c>
      <c r="P111" s="7">
        <v>470600</v>
      </c>
      <c r="R111" s="7">
        <v>300000</v>
      </c>
    </row>
    <row r="112" spans="1:18" s="7" customFormat="1" ht="18.95" customHeight="1" x14ac:dyDescent="0.2">
      <c r="A112" s="129" t="s">
        <v>191</v>
      </c>
      <c r="B112" s="129"/>
      <c r="C112" s="129"/>
      <c r="J112" s="22">
        <f>SUM(J44:J111)</f>
        <v>14690764.079999998</v>
      </c>
      <c r="K112" s="18"/>
      <c r="L112" s="22">
        <f>SUM(L44:L111)</f>
        <v>4928140.6599999992</v>
      </c>
      <c r="N112" s="22">
        <f>SUM(N44:N111)</f>
        <v>20512059.34</v>
      </c>
      <c r="P112" s="22">
        <f>SUM(P44:P111)</f>
        <v>25440200</v>
      </c>
      <c r="R112" s="22">
        <f>SUM(R44:R111)</f>
        <v>25074000</v>
      </c>
    </row>
    <row r="113" spans="1:18" s="7" customFormat="1" ht="6" customHeight="1" x14ac:dyDescent="0.2">
      <c r="A113" s="20"/>
      <c r="B113" s="20"/>
      <c r="C113" s="20"/>
      <c r="J113" s="18"/>
      <c r="K113" s="18"/>
    </row>
    <row r="114" spans="1:18" s="7" customFormat="1" ht="12" hidden="1" customHeight="1" x14ac:dyDescent="0.2">
      <c r="A114" s="69" t="s">
        <v>189</v>
      </c>
    </row>
    <row r="115" spans="1:18" s="7" customFormat="1" ht="12" hidden="1" customHeight="1" x14ac:dyDescent="0.2">
      <c r="A115" s="66" t="s">
        <v>109</v>
      </c>
      <c r="E115" s="14">
        <v>5</v>
      </c>
      <c r="F115" s="15" t="s">
        <v>29</v>
      </c>
      <c r="G115" s="14" t="s">
        <v>7</v>
      </c>
      <c r="H115" s="14" t="s">
        <v>17</v>
      </c>
    </row>
    <row r="116" spans="1:18" s="7" customFormat="1" ht="12" hidden="1" customHeight="1" x14ac:dyDescent="0.2">
      <c r="A116" s="66" t="s">
        <v>180</v>
      </c>
      <c r="E116" s="14">
        <v>5</v>
      </c>
      <c r="F116" s="15" t="s">
        <v>29</v>
      </c>
      <c r="G116" s="14" t="s">
        <v>7</v>
      </c>
      <c r="H116" s="14" t="s">
        <v>64</v>
      </c>
    </row>
    <row r="117" spans="1:18" s="7" customFormat="1" ht="12" hidden="1" customHeight="1" x14ac:dyDescent="0.2">
      <c r="A117" s="66" t="s">
        <v>181</v>
      </c>
      <c r="E117" s="14">
        <v>5</v>
      </c>
      <c r="F117" s="15" t="s">
        <v>29</v>
      </c>
      <c r="G117" s="14" t="s">
        <v>7</v>
      </c>
      <c r="H117" s="16" t="s">
        <v>49</v>
      </c>
    </row>
    <row r="118" spans="1:18" s="7" customFormat="1" ht="12" hidden="1" customHeight="1" x14ac:dyDescent="0.2">
      <c r="A118" s="66" t="s">
        <v>181</v>
      </c>
      <c r="E118" s="14">
        <v>5</v>
      </c>
      <c r="F118" s="15" t="s">
        <v>29</v>
      </c>
      <c r="G118" s="14" t="s">
        <v>7</v>
      </c>
      <c r="H118" s="16" t="s">
        <v>49</v>
      </c>
    </row>
    <row r="119" spans="1:18" s="7" customFormat="1" ht="12" hidden="1" customHeight="1" x14ac:dyDescent="0.2">
      <c r="A119" s="66" t="s">
        <v>182</v>
      </c>
      <c r="E119" s="14">
        <v>5</v>
      </c>
      <c r="F119" s="15" t="s">
        <v>29</v>
      </c>
      <c r="G119" s="14" t="s">
        <v>7</v>
      </c>
      <c r="H119" s="14" t="s">
        <v>10</v>
      </c>
    </row>
    <row r="120" spans="1:18" s="7" customFormat="1" ht="12" hidden="1" customHeight="1" x14ac:dyDescent="0.2">
      <c r="A120" s="66" t="s">
        <v>181</v>
      </c>
      <c r="E120" s="14">
        <v>5</v>
      </c>
      <c r="F120" s="15" t="s">
        <v>29</v>
      </c>
      <c r="G120" s="14" t="s">
        <v>7</v>
      </c>
      <c r="H120" s="16" t="s">
        <v>49</v>
      </c>
    </row>
    <row r="121" spans="1:18" s="7" customFormat="1" ht="12" hidden="1" customHeight="1" x14ac:dyDescent="0.2">
      <c r="A121" s="66" t="s">
        <v>183</v>
      </c>
      <c r="E121" s="14">
        <v>5</v>
      </c>
      <c r="F121" s="15" t="s">
        <v>29</v>
      </c>
      <c r="G121" s="14" t="s">
        <v>7</v>
      </c>
      <c r="H121" s="14" t="s">
        <v>8</v>
      </c>
    </row>
    <row r="122" spans="1:18" s="7" customFormat="1" ht="12" hidden="1" customHeight="1" x14ac:dyDescent="0.2">
      <c r="A122" s="66" t="s">
        <v>184</v>
      </c>
      <c r="E122" s="14">
        <v>5</v>
      </c>
      <c r="F122" s="15" t="s">
        <v>29</v>
      </c>
      <c r="G122" s="14" t="s">
        <v>7</v>
      </c>
      <c r="H122" s="14" t="s">
        <v>15</v>
      </c>
    </row>
    <row r="123" spans="1:18" s="7" customFormat="1" ht="18.95" hidden="1" customHeight="1" x14ac:dyDescent="0.2">
      <c r="A123" s="63" t="s">
        <v>185</v>
      </c>
      <c r="J123" s="64">
        <f>SUM(J115:J122)</f>
        <v>0</v>
      </c>
      <c r="K123" s="27"/>
      <c r="L123" s="64">
        <f>SUM(L115:L122)</f>
        <v>0</v>
      </c>
      <c r="M123" s="27"/>
      <c r="N123" s="64">
        <f>SUM(N115:N122)</f>
        <v>0</v>
      </c>
      <c r="O123" s="27"/>
      <c r="P123" s="64">
        <f>SUM(P115:P122)</f>
        <v>0</v>
      </c>
      <c r="Q123" s="27"/>
      <c r="R123" s="64">
        <f>SUM(R115:R122)</f>
        <v>0</v>
      </c>
    </row>
    <row r="124" spans="1:18" s="7" customFormat="1" ht="6" hidden="1" customHeight="1" x14ac:dyDescent="0.2"/>
    <row r="125" spans="1:18" s="7" customFormat="1" ht="12.75" customHeight="1" x14ac:dyDescent="0.2">
      <c r="A125" s="68" t="s">
        <v>190</v>
      </c>
      <c r="B125" s="11"/>
      <c r="C125" s="11"/>
    </row>
    <row r="126" spans="1:18" s="7" customFormat="1" ht="12.75" hidden="1" customHeight="1" x14ac:dyDescent="0.2">
      <c r="A126" s="11" t="s">
        <v>89</v>
      </c>
      <c r="B126" s="24"/>
      <c r="C126" s="24"/>
    </row>
    <row r="127" spans="1:18" s="7" customFormat="1" ht="12.75" hidden="1" customHeight="1" x14ac:dyDescent="0.2">
      <c r="A127" s="70" t="s">
        <v>90</v>
      </c>
      <c r="B127" s="9"/>
      <c r="C127" s="9"/>
      <c r="E127" s="14">
        <v>1</v>
      </c>
      <c r="F127" s="15" t="s">
        <v>12</v>
      </c>
      <c r="G127" s="14" t="s">
        <v>54</v>
      </c>
      <c r="H127" s="16" t="s">
        <v>10</v>
      </c>
    </row>
    <row r="128" spans="1:18" s="7" customFormat="1" ht="12.75" customHeight="1" x14ac:dyDescent="0.2">
      <c r="A128" s="71" t="s">
        <v>91</v>
      </c>
      <c r="B128" s="25"/>
      <c r="C128" s="25"/>
    </row>
    <row r="129" spans="1:18" s="7" customFormat="1" ht="12.75" hidden="1" customHeight="1" x14ac:dyDescent="0.2">
      <c r="A129" s="66" t="s">
        <v>92</v>
      </c>
      <c r="B129" s="40"/>
      <c r="C129" s="40"/>
      <c r="E129" s="14">
        <v>1</v>
      </c>
      <c r="F129" s="15" t="s">
        <v>93</v>
      </c>
      <c r="G129" s="14" t="s">
        <v>7</v>
      </c>
      <c r="H129" s="14" t="s">
        <v>8</v>
      </c>
    </row>
    <row r="130" spans="1:18" s="7" customFormat="1" ht="12.75" hidden="1" customHeight="1" x14ac:dyDescent="0.2">
      <c r="A130" s="66" t="s">
        <v>94</v>
      </c>
      <c r="B130" s="40"/>
      <c r="C130" s="40"/>
      <c r="E130" s="14">
        <v>1</v>
      </c>
      <c r="F130" s="15" t="s">
        <v>93</v>
      </c>
      <c r="G130" s="14" t="s">
        <v>34</v>
      </c>
      <c r="H130" s="14" t="s">
        <v>8</v>
      </c>
    </row>
    <row r="131" spans="1:18" s="7" customFormat="1" ht="12.75" hidden="1" customHeight="1" x14ac:dyDescent="0.2">
      <c r="A131" s="66" t="s">
        <v>95</v>
      </c>
      <c r="B131" s="42"/>
      <c r="C131" s="42"/>
      <c r="E131" s="14">
        <v>1</v>
      </c>
      <c r="F131" s="15" t="s">
        <v>93</v>
      </c>
      <c r="G131" s="14" t="s">
        <v>34</v>
      </c>
      <c r="H131" s="14" t="s">
        <v>49</v>
      </c>
    </row>
    <row r="132" spans="1:18" s="7" customFormat="1" ht="12.75" hidden="1" customHeight="1" x14ac:dyDescent="0.2">
      <c r="A132" s="66" t="s">
        <v>96</v>
      </c>
      <c r="B132" s="42"/>
      <c r="C132" s="42"/>
      <c r="D132" s="15"/>
      <c r="E132" s="14">
        <v>1</v>
      </c>
      <c r="F132" s="15" t="s">
        <v>93</v>
      </c>
      <c r="G132" s="14" t="s">
        <v>54</v>
      </c>
      <c r="H132" s="14" t="s">
        <v>10</v>
      </c>
    </row>
    <row r="133" spans="1:18" s="7" customFormat="1" ht="12.75" hidden="1" customHeight="1" x14ac:dyDescent="0.2">
      <c r="A133" s="66" t="s">
        <v>97</v>
      </c>
      <c r="B133" s="40"/>
      <c r="C133" s="40"/>
      <c r="E133" s="14">
        <v>1</v>
      </c>
      <c r="F133" s="15" t="s">
        <v>93</v>
      </c>
      <c r="G133" s="14" t="s">
        <v>93</v>
      </c>
      <c r="H133" s="14" t="s">
        <v>8</v>
      </c>
    </row>
    <row r="134" spans="1:18" s="7" customFormat="1" ht="12.75" hidden="1" customHeight="1" x14ac:dyDescent="0.2">
      <c r="A134" s="66" t="s">
        <v>98</v>
      </c>
      <c r="B134" s="42"/>
      <c r="C134" s="42"/>
      <c r="E134" s="14">
        <v>1</v>
      </c>
      <c r="F134" s="15" t="s">
        <v>93</v>
      </c>
      <c r="G134" s="14" t="s">
        <v>54</v>
      </c>
      <c r="H134" s="14" t="s">
        <v>15</v>
      </c>
    </row>
    <row r="135" spans="1:18" s="7" customFormat="1" ht="12.75" customHeight="1" x14ac:dyDescent="0.2">
      <c r="A135" s="66" t="s">
        <v>101</v>
      </c>
      <c r="B135" s="42"/>
      <c r="C135" s="42"/>
      <c r="E135" s="14">
        <v>1</v>
      </c>
      <c r="F135" s="95" t="s">
        <v>93</v>
      </c>
      <c r="G135" s="16" t="s">
        <v>54</v>
      </c>
      <c r="H135" s="96" t="s">
        <v>102</v>
      </c>
      <c r="N135" s="7">
        <f>P135-L134</f>
        <v>500000</v>
      </c>
      <c r="P135" s="7">
        <v>500000</v>
      </c>
      <c r="R135" s="7">
        <v>500000</v>
      </c>
    </row>
    <row r="136" spans="1:18" s="7" customFormat="1" ht="12.75" hidden="1" customHeight="1" x14ac:dyDescent="0.2">
      <c r="A136" s="66" t="s">
        <v>99</v>
      </c>
      <c r="B136" s="42"/>
      <c r="C136" s="42"/>
      <c r="D136" s="15"/>
      <c r="E136" s="14">
        <v>1</v>
      </c>
      <c r="F136" s="15" t="s">
        <v>93</v>
      </c>
      <c r="G136" s="14" t="s">
        <v>93</v>
      </c>
      <c r="H136" s="14" t="s">
        <v>10</v>
      </c>
      <c r="N136" s="7">
        <f t="shared" ref="N136:N146" si="5">P136-L136</f>
        <v>0</v>
      </c>
    </row>
    <row r="137" spans="1:18" s="7" customFormat="1" ht="12.75" hidden="1" customHeight="1" x14ac:dyDescent="0.2">
      <c r="A137" s="66" t="s">
        <v>100</v>
      </c>
      <c r="B137" s="40"/>
      <c r="C137" s="40"/>
      <c r="E137" s="14">
        <v>1</v>
      </c>
      <c r="F137" s="15" t="s">
        <v>93</v>
      </c>
      <c r="G137" s="14" t="s">
        <v>54</v>
      </c>
      <c r="H137" s="14" t="s">
        <v>19</v>
      </c>
      <c r="N137" s="7">
        <f t="shared" si="5"/>
        <v>0</v>
      </c>
    </row>
    <row r="138" spans="1:18" s="7" customFormat="1" ht="12.75" hidden="1" customHeight="1" x14ac:dyDescent="0.2">
      <c r="A138" s="66" t="s">
        <v>175</v>
      </c>
      <c r="B138" s="40"/>
      <c r="C138" s="40"/>
      <c r="E138" s="14">
        <v>1</v>
      </c>
      <c r="F138" s="15" t="s">
        <v>93</v>
      </c>
      <c r="G138" s="14" t="s">
        <v>54</v>
      </c>
      <c r="H138" s="14" t="s">
        <v>82</v>
      </c>
      <c r="N138" s="7">
        <f t="shared" si="5"/>
        <v>0</v>
      </c>
    </row>
    <row r="139" spans="1:18" s="7" customFormat="1" ht="12.75" hidden="1" customHeight="1" x14ac:dyDescent="0.2">
      <c r="A139" s="66" t="s">
        <v>176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45</v>
      </c>
      <c r="N139" s="7">
        <f t="shared" si="5"/>
        <v>0</v>
      </c>
    </row>
    <row r="140" spans="1:18" s="7" customFormat="1" ht="12.75" hidden="1" customHeight="1" x14ac:dyDescent="0.2">
      <c r="A140" s="66" t="s">
        <v>177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146</v>
      </c>
      <c r="N140" s="7">
        <f t="shared" si="5"/>
        <v>0</v>
      </c>
    </row>
    <row r="141" spans="1:18" s="7" customFormat="1" ht="12.75" hidden="1" customHeight="1" x14ac:dyDescent="0.2">
      <c r="A141" s="66" t="s">
        <v>101</v>
      </c>
      <c r="B141" s="40"/>
      <c r="C141" s="40"/>
      <c r="E141" s="14">
        <v>1</v>
      </c>
      <c r="F141" s="15" t="s">
        <v>93</v>
      </c>
      <c r="G141" s="14" t="s">
        <v>54</v>
      </c>
      <c r="H141" s="14" t="s">
        <v>102</v>
      </c>
      <c r="N141" s="7">
        <f t="shared" si="5"/>
        <v>0</v>
      </c>
    </row>
    <row r="142" spans="1:18" s="7" customFormat="1" ht="12.75" customHeight="1" x14ac:dyDescent="0.2">
      <c r="A142" s="66" t="s">
        <v>103</v>
      </c>
      <c r="B142" s="40"/>
      <c r="C142" s="40"/>
      <c r="E142" s="14">
        <v>1</v>
      </c>
      <c r="F142" s="15" t="s">
        <v>93</v>
      </c>
      <c r="G142" s="14" t="s">
        <v>54</v>
      </c>
      <c r="H142" s="14" t="s">
        <v>24</v>
      </c>
      <c r="N142" s="7">
        <f t="shared" si="5"/>
        <v>180000</v>
      </c>
      <c r="P142" s="7">
        <v>180000</v>
      </c>
    </row>
    <row r="143" spans="1:18" s="7" customFormat="1" ht="12.75" hidden="1" customHeight="1" x14ac:dyDescent="0.2">
      <c r="A143" s="66" t="s">
        <v>104</v>
      </c>
      <c r="B143" s="40"/>
      <c r="C143" s="40"/>
      <c r="E143" s="14">
        <v>1</v>
      </c>
      <c r="F143" s="15" t="s">
        <v>93</v>
      </c>
      <c r="G143" s="14" t="s">
        <v>54</v>
      </c>
      <c r="H143" s="14" t="s">
        <v>28</v>
      </c>
      <c r="N143" s="7">
        <f t="shared" si="5"/>
        <v>0</v>
      </c>
    </row>
    <row r="144" spans="1:18" s="7" customFormat="1" ht="12.75" hidden="1" customHeight="1" x14ac:dyDescent="0.2">
      <c r="A144" s="66" t="s">
        <v>105</v>
      </c>
      <c r="B144" s="40"/>
      <c r="C144" s="40"/>
      <c r="D144" s="15"/>
      <c r="E144" s="14">
        <v>1</v>
      </c>
      <c r="F144" s="15" t="s">
        <v>93</v>
      </c>
      <c r="G144" s="14" t="s">
        <v>54</v>
      </c>
      <c r="H144" s="16" t="s">
        <v>49</v>
      </c>
      <c r="N144" s="7">
        <f t="shared" si="5"/>
        <v>0</v>
      </c>
    </row>
    <row r="145" spans="1:18" s="7" customFormat="1" ht="12.75" hidden="1" customHeight="1" x14ac:dyDescent="0.2">
      <c r="A145" s="66" t="s">
        <v>106</v>
      </c>
      <c r="B145" s="40"/>
      <c r="C145" s="40"/>
      <c r="D145" s="15"/>
      <c r="E145" s="14">
        <v>1</v>
      </c>
      <c r="F145" s="15" t="s">
        <v>93</v>
      </c>
      <c r="G145" s="14" t="s">
        <v>67</v>
      </c>
      <c r="H145" s="14" t="s">
        <v>8</v>
      </c>
      <c r="N145" s="7">
        <f t="shared" si="5"/>
        <v>0</v>
      </c>
    </row>
    <row r="146" spans="1:18" s="7" customFormat="1" ht="12.75" customHeight="1" x14ac:dyDescent="0.2">
      <c r="A146" s="66" t="s">
        <v>107</v>
      </c>
      <c r="B146" s="40"/>
      <c r="C146" s="40"/>
      <c r="D146" s="15"/>
      <c r="E146" s="14">
        <v>1</v>
      </c>
      <c r="F146" s="15" t="s">
        <v>93</v>
      </c>
      <c r="G146" s="14" t="s">
        <v>59</v>
      </c>
      <c r="H146" s="16" t="s">
        <v>49</v>
      </c>
      <c r="N146" s="7">
        <f t="shared" si="5"/>
        <v>600000</v>
      </c>
      <c r="P146" s="7">
        <v>600000</v>
      </c>
    </row>
    <row r="147" spans="1:18" s="7" customFormat="1" ht="12.75" hidden="1" customHeight="1" x14ac:dyDescent="0.2">
      <c r="A147" s="66" t="s">
        <v>178</v>
      </c>
      <c r="B147" s="40"/>
      <c r="C147" s="40"/>
      <c r="D147" s="15"/>
      <c r="E147" s="14">
        <v>1</v>
      </c>
      <c r="F147" s="15" t="s">
        <v>93</v>
      </c>
      <c r="G147" s="14" t="s">
        <v>29</v>
      </c>
      <c r="H147" s="14" t="s">
        <v>8</v>
      </c>
    </row>
    <row r="148" spans="1:18" s="7" customFormat="1" ht="12.75" hidden="1" customHeight="1" x14ac:dyDescent="0.2">
      <c r="A148" s="66" t="s">
        <v>179</v>
      </c>
      <c r="B148" s="40"/>
      <c r="C148" s="40"/>
      <c r="D148" s="15"/>
      <c r="E148" s="14">
        <v>1</v>
      </c>
      <c r="F148" s="15" t="s">
        <v>93</v>
      </c>
      <c r="G148" s="14" t="s">
        <v>29</v>
      </c>
      <c r="H148" s="14" t="s">
        <v>45</v>
      </c>
    </row>
    <row r="149" spans="1:18" s="27" customFormat="1" ht="17.25" customHeight="1" x14ac:dyDescent="0.2">
      <c r="A149" s="63" t="s">
        <v>108</v>
      </c>
      <c r="B149" s="26"/>
      <c r="C149" s="26"/>
      <c r="J149" s="21">
        <f>SUM(J129:J148)</f>
        <v>0</v>
      </c>
      <c r="K149" s="23"/>
      <c r="L149" s="21">
        <f>SUM(L129:L144)</f>
        <v>0</v>
      </c>
      <c r="N149" s="21">
        <f>SUM(N129:N148)</f>
        <v>1280000</v>
      </c>
      <c r="P149" s="21">
        <f>SUM(P129:P146)</f>
        <v>1280000</v>
      </c>
      <c r="R149" s="21">
        <f>SUM(R129:R148)</f>
        <v>500000</v>
      </c>
    </row>
    <row r="150" spans="1:18" s="7" customFormat="1" ht="6" customHeight="1" x14ac:dyDescent="0.2"/>
    <row r="151" spans="1:18" s="7" customFormat="1" ht="15.75" customHeight="1" thickBot="1" x14ac:dyDescent="0.25">
      <c r="A151" s="11" t="s">
        <v>110</v>
      </c>
      <c r="B151" s="28"/>
      <c r="C151" s="28"/>
      <c r="J151" s="29">
        <f>J41+J112+J123+J149</f>
        <v>48303339.499999993</v>
      </c>
      <c r="K151" s="23"/>
      <c r="L151" s="29">
        <f>L41+L112+L123+L149</f>
        <v>20122729.989999998</v>
      </c>
      <c r="N151" s="29">
        <f>N41+N112+N123+N149</f>
        <v>48261820.700000003</v>
      </c>
      <c r="P151" s="29">
        <f>P41+P112+P123+P149</f>
        <v>68384550.689999998</v>
      </c>
      <c r="R151" s="29">
        <f>SUM(R41+R112+R149)</f>
        <v>65859264.859999999</v>
      </c>
    </row>
    <row r="152" spans="1:18" s="7" customFormat="1" ht="13.5" thickTop="1" x14ac:dyDescent="0.2">
      <c r="A152" s="31"/>
      <c r="B152" s="31"/>
      <c r="C152" s="31"/>
      <c r="D152" s="34"/>
      <c r="E152" s="31"/>
      <c r="F152" s="31"/>
      <c r="H152" s="35"/>
      <c r="I152" s="35"/>
      <c r="J152" s="35"/>
      <c r="K152" s="35"/>
      <c r="L152" s="35"/>
      <c r="M152" s="35"/>
    </row>
    <row r="153" spans="1:18" s="7" customFormat="1" x14ac:dyDescent="0.2">
      <c r="A153" s="31"/>
      <c r="B153" s="31"/>
      <c r="C153" s="31"/>
      <c r="D153" s="34"/>
      <c r="E153" s="31"/>
      <c r="F153" s="31"/>
      <c r="H153" s="35"/>
      <c r="I153" s="35"/>
      <c r="J153" s="35"/>
      <c r="K153" s="35"/>
      <c r="L153" s="35"/>
      <c r="M153" s="35"/>
    </row>
    <row r="154" spans="1:18" x14ac:dyDescent="0.2">
      <c r="A154" s="138" t="s">
        <v>133</v>
      </c>
      <c r="B154" s="138"/>
      <c r="C154" s="138"/>
      <c r="D154" s="33"/>
      <c r="E154" s="32"/>
      <c r="G154" s="31"/>
      <c r="I154" s="31"/>
      <c r="J154" s="138" t="s">
        <v>320</v>
      </c>
      <c r="K154" s="138"/>
      <c r="L154" s="138"/>
      <c r="M154" s="47"/>
      <c r="N154" s="49"/>
      <c r="O154" s="49"/>
      <c r="P154" s="126" t="s">
        <v>135</v>
      </c>
      <c r="Q154" s="126"/>
      <c r="R154" s="126"/>
    </row>
    <row r="155" spans="1:18" x14ac:dyDescent="0.2">
      <c r="A155" s="50"/>
      <c r="D155" s="33"/>
      <c r="E155" s="51"/>
      <c r="G155" s="31"/>
      <c r="I155" s="31"/>
      <c r="J155" s="30"/>
      <c r="M155" s="30"/>
      <c r="N155" s="36"/>
      <c r="O155" s="36"/>
      <c r="P155" s="51"/>
    </row>
    <row r="156" spans="1:18" x14ac:dyDescent="0.2">
      <c r="A156" s="50"/>
      <c r="D156" s="33"/>
      <c r="E156" s="51"/>
      <c r="G156" s="31"/>
      <c r="I156" s="31"/>
      <c r="J156" s="116"/>
      <c r="M156" s="116"/>
      <c r="N156" s="36"/>
      <c r="O156" s="36"/>
      <c r="P156" s="51"/>
    </row>
    <row r="157" spans="1:18" x14ac:dyDescent="0.2">
      <c r="A157" s="52"/>
      <c r="D157" s="31"/>
      <c r="E157" s="53"/>
      <c r="G157" s="31"/>
      <c r="I157" s="31"/>
      <c r="J157" s="31"/>
      <c r="M157" s="31"/>
      <c r="P157" s="53"/>
    </row>
    <row r="158" spans="1:18" x14ac:dyDescent="0.2">
      <c r="A158" s="139" t="s">
        <v>322</v>
      </c>
      <c r="B158" s="139"/>
      <c r="C158" s="139"/>
      <c r="D158" s="55"/>
      <c r="E158" s="56"/>
      <c r="G158" s="31"/>
      <c r="I158" s="31"/>
      <c r="J158" s="139" t="s">
        <v>319</v>
      </c>
      <c r="K158" s="139"/>
      <c r="L158" s="139"/>
      <c r="M158" s="57"/>
      <c r="N158" s="59"/>
      <c r="O158" s="59"/>
      <c r="P158" s="127" t="s">
        <v>137</v>
      </c>
      <c r="Q158" s="127"/>
      <c r="R158" s="127"/>
    </row>
    <row r="159" spans="1:18" x14ac:dyDescent="0.2">
      <c r="A159" s="138" t="s">
        <v>323</v>
      </c>
      <c r="B159" s="138"/>
      <c r="C159" s="138"/>
      <c r="D159" s="31"/>
      <c r="E159" s="32"/>
      <c r="G159" s="31"/>
      <c r="I159" s="31"/>
      <c r="J159" s="138" t="s">
        <v>305</v>
      </c>
      <c r="K159" s="138"/>
      <c r="L159" s="138"/>
      <c r="M159" s="33"/>
      <c r="N159" s="35"/>
      <c r="O159" s="35"/>
      <c r="P159" s="128" t="s">
        <v>139</v>
      </c>
      <c r="Q159" s="128"/>
      <c r="R159" s="128"/>
    </row>
  </sheetData>
  <mergeCells count="18">
    <mergeCell ref="P154:R154"/>
    <mergeCell ref="P158:R158"/>
    <mergeCell ref="P159:R159"/>
    <mergeCell ref="A154:C154"/>
    <mergeCell ref="A158:C158"/>
    <mergeCell ref="A159:C159"/>
    <mergeCell ref="J154:L154"/>
    <mergeCell ref="J158:L158"/>
    <mergeCell ref="J159:L159"/>
    <mergeCell ref="A12:C12"/>
    <mergeCell ref="E12:H12"/>
    <mergeCell ref="A112:C112"/>
    <mergeCell ref="A1:S1"/>
    <mergeCell ref="A2:S2"/>
    <mergeCell ref="L8:P8"/>
    <mergeCell ref="A10:C10"/>
    <mergeCell ref="E10:H10"/>
    <mergeCell ref="P9:P11"/>
  </mergeCells>
  <printOptions horizontalCentered="1"/>
  <pageMargins left="0.75" right="0.5" top="1" bottom="1" header="0.75" footer="0.5"/>
  <pageSetup paperSize="5" scale="90" orientation="landscape" horizontalDpi="4294967293" verticalDpi="300" r:id="rId1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  <rowBreaks count="1" manualBreakCount="1">
    <brk id="64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S160"/>
  <sheetViews>
    <sheetView view="pageBreakPreview" zoomScaleNormal="85" zoomScaleSheetLayoutView="100" workbookViewId="0">
      <pane xSplit="1" ySplit="14" topLeftCell="B133" activePane="bottomRight" state="frozen"/>
      <selection pane="topRight" activeCell="D1" sqref="D1"/>
      <selection pane="bottomLeft" activeCell="A16" sqref="A16"/>
      <selection pane="bottomRight" activeCell="E81" sqref="E81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4.886718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130" t="s">
        <v>111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19" ht="15.75" customHeight="1" x14ac:dyDescent="0.2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203</v>
      </c>
      <c r="H4" s="3"/>
      <c r="I4" s="3"/>
      <c r="R4" s="79">
        <v>1032</v>
      </c>
    </row>
    <row r="5" spans="1:19" ht="15" customHeight="1" x14ac:dyDescent="0.2">
      <c r="A5" s="5" t="s">
        <v>119</v>
      </c>
      <c r="B5" s="2" t="s">
        <v>113</v>
      </c>
      <c r="C5" s="5" t="s">
        <v>115</v>
      </c>
    </row>
    <row r="6" spans="1:19" ht="15" customHeight="1" x14ac:dyDescent="0.2">
      <c r="A6" s="5" t="s">
        <v>120</v>
      </c>
      <c r="B6" s="2" t="s">
        <v>113</v>
      </c>
      <c r="C6" s="5" t="s">
        <v>204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134" t="s">
        <v>122</v>
      </c>
      <c r="M9" s="134"/>
      <c r="N9" s="134"/>
      <c r="O9" s="134"/>
      <c r="P9" s="134"/>
      <c r="Q9" s="65"/>
    </row>
    <row r="10" spans="1:19" ht="15" customHeight="1" x14ac:dyDescent="0.2">
      <c r="H10" s="8"/>
      <c r="I10" s="8"/>
      <c r="J10" s="8" t="s">
        <v>303</v>
      </c>
      <c r="K10" s="8"/>
      <c r="L10" s="62" t="s">
        <v>123</v>
      </c>
      <c r="M10" s="62"/>
      <c r="N10" s="62" t="s">
        <v>125</v>
      </c>
      <c r="O10" s="62"/>
      <c r="P10" s="136" t="s">
        <v>127</v>
      </c>
      <c r="Q10" s="45"/>
      <c r="R10" s="104" t="s">
        <v>132</v>
      </c>
    </row>
    <row r="11" spans="1:19" ht="15" customHeight="1" x14ac:dyDescent="0.2">
      <c r="A11" s="132" t="s">
        <v>186</v>
      </c>
      <c r="B11" s="132"/>
      <c r="C11" s="132"/>
      <c r="D11" s="9"/>
      <c r="E11" s="132" t="s">
        <v>112</v>
      </c>
      <c r="F11" s="132"/>
      <c r="G11" s="132"/>
      <c r="H11" s="132"/>
      <c r="I11" s="8"/>
      <c r="J11" s="99" t="s">
        <v>298</v>
      </c>
      <c r="K11" s="44"/>
      <c r="L11" s="44" t="s">
        <v>304</v>
      </c>
      <c r="M11" s="44"/>
      <c r="N11" s="44" t="s">
        <v>304</v>
      </c>
      <c r="O11" s="44"/>
      <c r="P11" s="137"/>
      <c r="Q11" s="45"/>
      <c r="R11" s="44">
        <v>2018</v>
      </c>
    </row>
    <row r="12" spans="1:19" ht="15" customHeight="1" x14ac:dyDescent="0.2">
      <c r="A12" s="97"/>
      <c r="B12" s="97"/>
      <c r="C12" s="97"/>
      <c r="D12" s="9"/>
      <c r="E12" s="97"/>
      <c r="F12" s="97"/>
      <c r="G12" s="97"/>
      <c r="H12" s="97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37"/>
      <c r="Q12" s="45"/>
      <c r="R12" s="30" t="s">
        <v>2</v>
      </c>
    </row>
    <row r="13" spans="1:19" ht="15" customHeight="1" x14ac:dyDescent="0.2">
      <c r="A13" s="133" t="s">
        <v>3</v>
      </c>
      <c r="B13" s="133"/>
      <c r="C13" s="133"/>
      <c r="D13" s="7"/>
      <c r="E13" s="135" t="s">
        <v>4</v>
      </c>
      <c r="F13" s="135"/>
      <c r="G13" s="135"/>
      <c r="H13" s="135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12.75" customHeight="1" x14ac:dyDescent="0.2">
      <c r="A16" s="66" t="s">
        <v>6</v>
      </c>
      <c r="B16" s="40"/>
      <c r="C16" s="40"/>
      <c r="D16" s="14"/>
      <c r="E16" s="14">
        <v>5</v>
      </c>
      <c r="F16" s="15" t="s">
        <v>7</v>
      </c>
      <c r="G16" s="14" t="s">
        <v>7</v>
      </c>
      <c r="H16" s="14" t="s">
        <v>8</v>
      </c>
      <c r="I16" s="14"/>
      <c r="J16" s="13">
        <v>7987179.6900000004</v>
      </c>
      <c r="K16" s="13"/>
      <c r="L16" s="7">
        <v>4110737.99</v>
      </c>
      <c r="N16" s="7">
        <f t="shared" ref="N16:N21" si="0">P16-L16</f>
        <v>5867340.6899999995</v>
      </c>
      <c r="P16" s="7">
        <v>9978078.6799999997</v>
      </c>
      <c r="R16" s="7">
        <v>9997369.4000000004</v>
      </c>
    </row>
    <row r="17" spans="1:18" s="7" customFormat="1" ht="12.75" hidden="1" customHeight="1" x14ac:dyDescent="0.2">
      <c r="A17" s="67" t="s">
        <v>9</v>
      </c>
      <c r="B17" s="41"/>
      <c r="C17" s="41"/>
      <c r="E17" s="38">
        <v>5</v>
      </c>
      <c r="F17" s="37" t="s">
        <v>7</v>
      </c>
      <c r="G17" s="38" t="s">
        <v>7</v>
      </c>
      <c r="H17" s="38" t="s">
        <v>10</v>
      </c>
      <c r="J17" s="39"/>
      <c r="K17" s="39"/>
      <c r="N17" s="7">
        <f t="shared" si="0"/>
        <v>0</v>
      </c>
    </row>
    <row r="18" spans="1:18" s="7" customFormat="1" ht="12.75" customHeight="1" x14ac:dyDescent="0.2">
      <c r="A18" s="66" t="s">
        <v>11</v>
      </c>
      <c r="B18" s="40"/>
      <c r="C18" s="40"/>
      <c r="D18" s="14"/>
      <c r="E18" s="14">
        <v>5</v>
      </c>
      <c r="F18" s="15" t="s">
        <v>7</v>
      </c>
      <c r="G18" s="14" t="s">
        <v>12</v>
      </c>
      <c r="H18" s="14" t="s">
        <v>8</v>
      </c>
      <c r="J18" s="13">
        <v>745777.49</v>
      </c>
      <c r="K18" s="13"/>
      <c r="L18" s="7">
        <v>369700</v>
      </c>
      <c r="N18" s="7">
        <f t="shared" si="0"/>
        <v>446300</v>
      </c>
      <c r="P18" s="7">
        <v>816000</v>
      </c>
      <c r="R18" s="7">
        <v>816000</v>
      </c>
    </row>
    <row r="19" spans="1:18" s="7" customFormat="1" ht="12.75" customHeight="1" x14ac:dyDescent="0.2">
      <c r="A19" s="66" t="s">
        <v>13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10</v>
      </c>
      <c r="J19" s="13">
        <v>102000</v>
      </c>
      <c r="K19" s="13"/>
      <c r="L19" s="7">
        <v>51000</v>
      </c>
      <c r="N19" s="7">
        <f t="shared" si="0"/>
        <v>51000</v>
      </c>
      <c r="P19" s="7">
        <v>102000</v>
      </c>
      <c r="R19" s="7">
        <v>102000</v>
      </c>
    </row>
    <row r="20" spans="1:18" s="7" customFormat="1" ht="12.75" customHeight="1" x14ac:dyDescent="0.2">
      <c r="A20" s="66" t="s">
        <v>14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15</v>
      </c>
      <c r="J20" s="13">
        <v>102000</v>
      </c>
      <c r="K20" s="13"/>
      <c r="L20" s="7">
        <v>51000</v>
      </c>
      <c r="N20" s="7">
        <f t="shared" si="0"/>
        <v>51000</v>
      </c>
      <c r="P20" s="7">
        <v>102000</v>
      </c>
      <c r="R20" s="7">
        <v>102000</v>
      </c>
    </row>
    <row r="21" spans="1:18" s="7" customFormat="1" ht="12.75" customHeight="1" x14ac:dyDescent="0.2">
      <c r="A21" s="66" t="s">
        <v>16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17</v>
      </c>
      <c r="J21" s="13">
        <v>160000</v>
      </c>
      <c r="K21" s="13"/>
      <c r="L21" s="7">
        <v>155000</v>
      </c>
      <c r="N21" s="7">
        <f t="shared" si="0"/>
        <v>15000</v>
      </c>
      <c r="P21" s="7">
        <v>170000</v>
      </c>
      <c r="R21" s="7">
        <v>170000</v>
      </c>
    </row>
    <row r="22" spans="1:18" s="7" customFormat="1" ht="12.75" hidden="1" customHeight="1" x14ac:dyDescent="0.2">
      <c r="A22" s="66" t="s">
        <v>141</v>
      </c>
      <c r="B22" s="40"/>
      <c r="C22" s="40"/>
      <c r="D22" s="14"/>
      <c r="E22" s="14">
        <v>5</v>
      </c>
      <c r="F22" s="15" t="s">
        <v>7</v>
      </c>
      <c r="G22" s="14" t="s">
        <v>12</v>
      </c>
      <c r="H22" s="14" t="s">
        <v>64</v>
      </c>
      <c r="J22" s="13"/>
      <c r="K22" s="13"/>
    </row>
    <row r="23" spans="1:18" s="7" customFormat="1" ht="12.75" hidden="1" customHeight="1" x14ac:dyDescent="0.2">
      <c r="A23" s="66" t="s">
        <v>143</v>
      </c>
      <c r="B23" s="40"/>
      <c r="C23" s="40"/>
      <c r="E23" s="14">
        <v>5</v>
      </c>
      <c r="F23" s="15" t="s">
        <v>7</v>
      </c>
      <c r="G23" s="14" t="s">
        <v>12</v>
      </c>
      <c r="H23" s="14" t="s">
        <v>45</v>
      </c>
      <c r="J23" s="13"/>
      <c r="K23" s="13"/>
    </row>
    <row r="24" spans="1:18" s="7" customFormat="1" ht="12.75" hidden="1" customHeight="1" x14ac:dyDescent="0.2">
      <c r="A24" s="66" t="s">
        <v>144</v>
      </c>
      <c r="B24" s="40"/>
      <c r="C24" s="40"/>
      <c r="D24" s="14"/>
      <c r="E24" s="14">
        <v>5</v>
      </c>
      <c r="F24" s="15" t="s">
        <v>7</v>
      </c>
      <c r="G24" s="14" t="s">
        <v>12</v>
      </c>
      <c r="H24" s="14" t="s">
        <v>60</v>
      </c>
      <c r="J24" s="13"/>
      <c r="K24" s="13"/>
      <c r="N24" s="7">
        <f t="shared" ref="N24:N40" si="1">P24-L24</f>
        <v>0</v>
      </c>
    </row>
    <row r="25" spans="1:18" s="7" customFormat="1" ht="12.75" hidden="1" customHeight="1" x14ac:dyDescent="0.2">
      <c r="A25" s="66" t="s">
        <v>18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4" t="s">
        <v>19</v>
      </c>
      <c r="J25" s="13"/>
      <c r="K25" s="13"/>
      <c r="N25" s="7">
        <f t="shared" si="1"/>
        <v>0</v>
      </c>
    </row>
    <row r="26" spans="1:18" s="7" customFormat="1" ht="12.75" hidden="1" customHeight="1" x14ac:dyDescent="0.2">
      <c r="A26" s="66" t="s">
        <v>21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4" t="s">
        <v>102</v>
      </c>
      <c r="J26" s="13"/>
      <c r="K26" s="13"/>
      <c r="N26" s="7">
        <f t="shared" si="1"/>
        <v>0</v>
      </c>
    </row>
    <row r="27" spans="1:18" s="7" customFormat="1" ht="12.75" hidden="1" customHeight="1" x14ac:dyDescent="0.2">
      <c r="A27" s="66" t="s">
        <v>22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6" t="s">
        <v>146</v>
      </c>
      <c r="J27" s="13"/>
      <c r="K27" s="13"/>
      <c r="N27" s="7">
        <f t="shared" si="1"/>
        <v>0</v>
      </c>
    </row>
    <row r="28" spans="1:18" s="7" customFormat="1" ht="12.75" hidden="1" customHeight="1" x14ac:dyDescent="0.2">
      <c r="A28" s="66" t="s">
        <v>145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47</v>
      </c>
      <c r="N28" s="7">
        <f t="shared" si="1"/>
        <v>0</v>
      </c>
    </row>
    <row r="29" spans="1:18" s="7" customFormat="1" ht="12.75" hidden="1" customHeight="1" x14ac:dyDescent="0.2">
      <c r="A29" s="66" t="s">
        <v>23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24</v>
      </c>
      <c r="N29" s="7">
        <f t="shared" si="1"/>
        <v>0</v>
      </c>
    </row>
    <row r="30" spans="1:18" s="7" customFormat="1" ht="12.75" customHeight="1" x14ac:dyDescent="0.2">
      <c r="A30" s="66" t="s">
        <v>27</v>
      </c>
      <c r="B30" s="40"/>
      <c r="C30" s="40"/>
      <c r="D30" s="14"/>
      <c r="E30" s="14">
        <v>5</v>
      </c>
      <c r="F30" s="15" t="s">
        <v>7</v>
      </c>
      <c r="G30" s="14" t="s">
        <v>12</v>
      </c>
      <c r="H30" s="16" t="s">
        <v>28</v>
      </c>
      <c r="J30" s="7">
        <v>674100</v>
      </c>
      <c r="N30" s="7">
        <f>P30-L30</f>
        <v>832252</v>
      </c>
      <c r="P30" s="7">
        <v>832252</v>
      </c>
      <c r="R30" s="7">
        <v>834187</v>
      </c>
    </row>
    <row r="31" spans="1:18" s="7" customFormat="1" ht="12.75" customHeight="1" x14ac:dyDescent="0.2">
      <c r="A31" s="66" t="s">
        <v>25</v>
      </c>
      <c r="B31" s="40"/>
      <c r="C31" s="40"/>
      <c r="D31" s="14"/>
      <c r="E31" s="14">
        <v>5</v>
      </c>
      <c r="F31" s="15" t="s">
        <v>7</v>
      </c>
      <c r="G31" s="14" t="s">
        <v>12</v>
      </c>
      <c r="H31" s="16" t="s">
        <v>26</v>
      </c>
      <c r="J31" s="7">
        <v>158500</v>
      </c>
      <c r="N31" s="7">
        <f t="shared" si="1"/>
        <v>170000</v>
      </c>
      <c r="P31" s="7">
        <v>170000</v>
      </c>
      <c r="R31" s="7">
        <v>170000</v>
      </c>
    </row>
    <row r="32" spans="1:18" s="7" customFormat="1" ht="12.75" customHeight="1" x14ac:dyDescent="0.2">
      <c r="A32" s="66" t="s">
        <v>140</v>
      </c>
      <c r="B32" s="40"/>
      <c r="C32" s="40"/>
      <c r="D32" s="14"/>
      <c r="E32" s="14">
        <v>5</v>
      </c>
      <c r="F32" s="15" t="s">
        <v>7</v>
      </c>
      <c r="G32" s="14" t="s">
        <v>12</v>
      </c>
      <c r="H32" s="16" t="s">
        <v>49</v>
      </c>
      <c r="J32" s="13">
        <v>759591</v>
      </c>
      <c r="K32" s="13"/>
      <c r="L32" s="7">
        <v>711072</v>
      </c>
      <c r="N32" s="7">
        <f>P32-L32</f>
        <v>120656</v>
      </c>
      <c r="P32" s="7">
        <v>831728</v>
      </c>
      <c r="R32" s="7">
        <v>834187</v>
      </c>
    </row>
    <row r="33" spans="1:18" s="7" customFormat="1" ht="12.75" customHeight="1" x14ac:dyDescent="0.2">
      <c r="A33" s="66" t="s">
        <v>297</v>
      </c>
      <c r="B33" s="40"/>
      <c r="C33" s="40"/>
      <c r="D33" s="14"/>
      <c r="E33" s="14">
        <v>5</v>
      </c>
      <c r="F33" s="15" t="s">
        <v>7</v>
      </c>
      <c r="G33" s="14" t="s">
        <v>29</v>
      </c>
      <c r="H33" s="14" t="s">
        <v>8</v>
      </c>
      <c r="J33" s="7">
        <v>960116.7</v>
      </c>
      <c r="L33" s="7">
        <v>493454.85</v>
      </c>
      <c r="N33" s="7">
        <f t="shared" si="1"/>
        <v>703914.59</v>
      </c>
      <c r="P33" s="7">
        <v>1197369.44</v>
      </c>
      <c r="R33" s="7">
        <v>1201229.28</v>
      </c>
    </row>
    <row r="34" spans="1:18" s="7" customFormat="1" ht="12.75" customHeight="1" x14ac:dyDescent="0.2">
      <c r="A34" s="66" t="s">
        <v>30</v>
      </c>
      <c r="B34" s="40"/>
      <c r="C34" s="40"/>
      <c r="D34" s="14"/>
      <c r="E34" s="14">
        <v>5</v>
      </c>
      <c r="F34" s="15" t="s">
        <v>7</v>
      </c>
      <c r="G34" s="14" t="s">
        <v>29</v>
      </c>
      <c r="H34" s="14" t="s">
        <v>10</v>
      </c>
      <c r="J34" s="7">
        <v>37400</v>
      </c>
      <c r="L34" s="7">
        <v>18500</v>
      </c>
      <c r="N34" s="7">
        <f t="shared" si="1"/>
        <v>22300</v>
      </c>
      <c r="P34" s="7">
        <v>40800</v>
      </c>
      <c r="R34" s="7">
        <v>40800</v>
      </c>
    </row>
    <row r="35" spans="1:18" s="7" customFormat="1" ht="12.75" customHeight="1" x14ac:dyDescent="0.2">
      <c r="A35" s="66" t="s">
        <v>31</v>
      </c>
      <c r="B35" s="40"/>
      <c r="C35" s="40"/>
      <c r="D35" s="14"/>
      <c r="E35" s="14">
        <v>5</v>
      </c>
      <c r="F35" s="15" t="s">
        <v>7</v>
      </c>
      <c r="G35" s="14" t="s">
        <v>29</v>
      </c>
      <c r="H35" s="14" t="s">
        <v>15</v>
      </c>
      <c r="J35" s="7">
        <v>92125</v>
      </c>
      <c r="L35" s="7">
        <v>46162.5</v>
      </c>
      <c r="N35" s="7">
        <f t="shared" si="1"/>
        <v>58837.5</v>
      </c>
      <c r="P35" s="7">
        <v>105000</v>
      </c>
      <c r="R35" s="7">
        <v>105600</v>
      </c>
    </row>
    <row r="36" spans="1:18" s="7" customFormat="1" ht="12.75" customHeight="1" x14ac:dyDescent="0.2">
      <c r="A36" s="66" t="s">
        <v>32</v>
      </c>
      <c r="B36" s="40"/>
      <c r="C36" s="40"/>
      <c r="D36" s="14"/>
      <c r="E36" s="14">
        <v>5</v>
      </c>
      <c r="F36" s="15" t="s">
        <v>7</v>
      </c>
      <c r="G36" s="14" t="s">
        <v>29</v>
      </c>
      <c r="H36" s="14" t="s">
        <v>17</v>
      </c>
      <c r="J36" s="7">
        <v>37283.72</v>
      </c>
      <c r="L36" s="7">
        <v>18473.66</v>
      </c>
      <c r="N36" s="7">
        <f t="shared" si="1"/>
        <v>22326.34</v>
      </c>
      <c r="P36" s="7">
        <v>40800</v>
      </c>
      <c r="R36" s="7">
        <v>40800</v>
      </c>
    </row>
    <row r="37" spans="1:18" s="7" customFormat="1" ht="12.75" hidden="1" customHeight="1" x14ac:dyDescent="0.2">
      <c r="A37" s="66" t="s">
        <v>147</v>
      </c>
      <c r="B37" s="40"/>
      <c r="C37" s="40"/>
      <c r="D37" s="14"/>
      <c r="E37" s="14">
        <v>5</v>
      </c>
      <c r="F37" s="15" t="s">
        <v>7</v>
      </c>
      <c r="G37" s="14" t="s">
        <v>34</v>
      </c>
      <c r="H37" s="14" t="s">
        <v>8</v>
      </c>
      <c r="N37" s="7">
        <f t="shared" si="1"/>
        <v>0</v>
      </c>
    </row>
    <row r="38" spans="1:18" s="7" customFormat="1" ht="12.75" hidden="1" customHeight="1" x14ac:dyDescent="0.2">
      <c r="A38" s="66" t="s">
        <v>148</v>
      </c>
      <c r="B38" s="40"/>
      <c r="C38" s="40"/>
      <c r="D38" s="14"/>
      <c r="E38" s="14">
        <v>5</v>
      </c>
      <c r="F38" s="15" t="s">
        <v>7</v>
      </c>
      <c r="G38" s="14" t="s">
        <v>34</v>
      </c>
      <c r="H38" s="14" t="s">
        <v>10</v>
      </c>
      <c r="N38" s="7">
        <f t="shared" si="1"/>
        <v>0</v>
      </c>
    </row>
    <row r="39" spans="1:18" s="7" customFormat="1" ht="12.75" customHeight="1" x14ac:dyDescent="0.2">
      <c r="A39" s="66" t="s">
        <v>33</v>
      </c>
      <c r="B39" s="40"/>
      <c r="C39" s="40"/>
      <c r="D39" s="14"/>
      <c r="E39" s="14">
        <v>5</v>
      </c>
      <c r="F39" s="15" t="s">
        <v>7</v>
      </c>
      <c r="G39" s="14" t="s">
        <v>34</v>
      </c>
      <c r="H39" s="14" t="s">
        <v>15</v>
      </c>
      <c r="J39" s="7">
        <v>346008.14</v>
      </c>
      <c r="L39" s="7">
        <v>105407.94</v>
      </c>
      <c r="N39" s="7">
        <f t="shared" si="1"/>
        <v>20789.339999999997</v>
      </c>
      <c r="P39" s="7">
        <v>126197.28</v>
      </c>
    </row>
    <row r="40" spans="1:18" s="7" customFormat="1" ht="12.75" customHeight="1" x14ac:dyDescent="0.2">
      <c r="A40" s="66" t="s">
        <v>35</v>
      </c>
      <c r="B40" s="40"/>
      <c r="C40" s="40"/>
      <c r="D40" s="14"/>
      <c r="E40" s="14">
        <v>5</v>
      </c>
      <c r="F40" s="15" t="s">
        <v>7</v>
      </c>
      <c r="G40" s="14" t="s">
        <v>34</v>
      </c>
      <c r="H40" s="14" t="s">
        <v>49</v>
      </c>
      <c r="J40" s="7">
        <v>379478.94</v>
      </c>
      <c r="N40" s="7">
        <f t="shared" si="1"/>
        <v>170000</v>
      </c>
      <c r="P40" s="7">
        <v>170000</v>
      </c>
      <c r="R40" s="7">
        <v>170000</v>
      </c>
    </row>
    <row r="41" spans="1:18" s="7" customFormat="1" ht="12.75" hidden="1" customHeight="1" x14ac:dyDescent="0.2">
      <c r="A41" s="66" t="s">
        <v>149</v>
      </c>
      <c r="B41" s="40"/>
      <c r="C41" s="40"/>
      <c r="D41" s="14"/>
      <c r="E41" s="14">
        <v>5</v>
      </c>
      <c r="F41" s="15" t="s">
        <v>7</v>
      </c>
      <c r="G41" s="14" t="s">
        <v>29</v>
      </c>
      <c r="H41" s="14" t="s">
        <v>64</v>
      </c>
    </row>
    <row r="42" spans="1:18" s="7" customFormat="1" ht="18.95" customHeight="1" x14ac:dyDescent="0.2">
      <c r="A42" s="63" t="s">
        <v>36</v>
      </c>
      <c r="B42" s="26"/>
      <c r="C42" s="26"/>
      <c r="J42" s="22">
        <f>SUM(J16:J41)</f>
        <v>12541560.68</v>
      </c>
      <c r="K42" s="18"/>
      <c r="L42" s="22">
        <f>SUM(L16:L41)</f>
        <v>6130508.9400000004</v>
      </c>
      <c r="N42" s="22">
        <f>SUM(N16:N41)</f>
        <v>8551716.459999999</v>
      </c>
      <c r="P42" s="22">
        <f>SUM(P16:P41)</f>
        <v>14682225.399999999</v>
      </c>
      <c r="R42" s="22">
        <f>SUM(R16:R41)</f>
        <v>14584172.68</v>
      </c>
    </row>
    <row r="43" spans="1:18" s="7" customFormat="1" ht="6" customHeight="1" x14ac:dyDescent="0.2">
      <c r="A43" s="17"/>
      <c r="B43" s="17"/>
      <c r="C43" s="17"/>
      <c r="J43" s="18"/>
      <c r="K43" s="18"/>
    </row>
    <row r="44" spans="1:18" s="7" customFormat="1" ht="12.75" customHeight="1" x14ac:dyDescent="0.2">
      <c r="A44" s="68" t="s">
        <v>188</v>
      </c>
      <c r="B44" s="12"/>
      <c r="C44" s="12"/>
    </row>
    <row r="45" spans="1:18" s="7" customFormat="1" ht="12.75" customHeight="1" x14ac:dyDescent="0.2">
      <c r="A45" s="66" t="s">
        <v>37</v>
      </c>
      <c r="B45" s="40"/>
      <c r="C45" s="40"/>
      <c r="D45" s="14"/>
      <c r="E45" s="14">
        <v>5</v>
      </c>
      <c r="F45" s="15" t="s">
        <v>12</v>
      </c>
      <c r="G45" s="14" t="s">
        <v>7</v>
      </c>
      <c r="H45" s="14" t="s">
        <v>8</v>
      </c>
      <c r="J45" s="7">
        <v>23962</v>
      </c>
      <c r="L45" s="7">
        <v>7420</v>
      </c>
      <c r="N45" s="7">
        <f t="shared" ref="N45:N71" si="2">P45-L45</f>
        <v>52580</v>
      </c>
      <c r="P45" s="7">
        <v>60000</v>
      </c>
      <c r="R45" s="7">
        <v>72000</v>
      </c>
    </row>
    <row r="46" spans="1:18" s="7" customFormat="1" ht="12.75" hidden="1" customHeight="1" x14ac:dyDescent="0.2">
      <c r="A46" s="66" t="s">
        <v>38</v>
      </c>
      <c r="B46" s="40"/>
      <c r="C46" s="40"/>
      <c r="E46" s="14">
        <v>5</v>
      </c>
      <c r="F46" s="15" t="s">
        <v>12</v>
      </c>
      <c r="G46" s="14" t="s">
        <v>7</v>
      </c>
      <c r="H46" s="14" t="s">
        <v>10</v>
      </c>
      <c r="N46" s="7">
        <f t="shared" si="2"/>
        <v>0</v>
      </c>
    </row>
    <row r="47" spans="1:18" s="7" customFormat="1" ht="12.75" customHeight="1" x14ac:dyDescent="0.2">
      <c r="A47" s="66" t="s">
        <v>39</v>
      </c>
      <c r="B47" s="40"/>
      <c r="C47" s="40"/>
      <c r="E47" s="14">
        <v>5</v>
      </c>
      <c r="F47" s="15" t="s">
        <v>12</v>
      </c>
      <c r="G47" s="14" t="s">
        <v>12</v>
      </c>
      <c r="H47" s="14" t="s">
        <v>8</v>
      </c>
      <c r="J47" s="7">
        <v>85978</v>
      </c>
      <c r="N47" s="7">
        <f t="shared" si="2"/>
        <v>750000</v>
      </c>
      <c r="P47" s="7">
        <v>750000</v>
      </c>
      <c r="R47" s="7">
        <v>800000</v>
      </c>
    </row>
    <row r="48" spans="1:18" s="7" customFormat="1" ht="12.75" hidden="1" customHeight="1" x14ac:dyDescent="0.2">
      <c r="A48" s="66" t="s">
        <v>142</v>
      </c>
      <c r="B48" s="40"/>
      <c r="C48" s="40"/>
      <c r="D48" s="14"/>
      <c r="E48" s="14">
        <v>5</v>
      </c>
      <c r="F48" s="15" t="s">
        <v>12</v>
      </c>
      <c r="G48" s="14" t="s">
        <v>12</v>
      </c>
      <c r="H48" s="14" t="s">
        <v>10</v>
      </c>
      <c r="N48" s="7">
        <f t="shared" si="2"/>
        <v>0</v>
      </c>
    </row>
    <row r="49" spans="1:18" s="7" customFormat="1" ht="12.75" customHeight="1" x14ac:dyDescent="0.2">
      <c r="A49" s="66" t="s">
        <v>40</v>
      </c>
      <c r="B49" s="40"/>
      <c r="C49" s="40"/>
      <c r="D49" s="14"/>
      <c r="E49" s="14">
        <v>5</v>
      </c>
      <c r="F49" s="15" t="s">
        <v>12</v>
      </c>
      <c r="G49" s="14" t="s">
        <v>29</v>
      </c>
      <c r="H49" s="14" t="s">
        <v>8</v>
      </c>
      <c r="J49" s="7">
        <v>49092.639999999999</v>
      </c>
    </row>
    <row r="50" spans="1:18" s="7" customFormat="1" ht="12.75" hidden="1" customHeight="1" x14ac:dyDescent="0.2">
      <c r="A50" s="66" t="s">
        <v>41</v>
      </c>
      <c r="B50" s="40"/>
      <c r="C50" s="40"/>
      <c r="D50" s="14"/>
      <c r="E50" s="14">
        <v>5</v>
      </c>
      <c r="F50" s="15" t="s">
        <v>12</v>
      </c>
      <c r="G50" s="14" t="s">
        <v>29</v>
      </c>
      <c r="H50" s="14" t="s">
        <v>10</v>
      </c>
      <c r="N50" s="7">
        <f t="shared" si="2"/>
        <v>0</v>
      </c>
    </row>
    <row r="51" spans="1:18" s="7" customFormat="1" ht="12.75" hidden="1" customHeight="1" x14ac:dyDescent="0.2">
      <c r="A51" s="66" t="s">
        <v>42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17</v>
      </c>
      <c r="N51" s="7">
        <f t="shared" si="2"/>
        <v>0</v>
      </c>
    </row>
    <row r="52" spans="1:18" s="7" customFormat="1" ht="12.75" hidden="1" customHeight="1" x14ac:dyDescent="0.2">
      <c r="A52" s="66" t="s">
        <v>43</v>
      </c>
      <c r="B52" s="40"/>
      <c r="C52" s="40"/>
      <c r="D52" s="14"/>
      <c r="E52" s="14">
        <v>5</v>
      </c>
      <c r="F52" s="15" t="s">
        <v>12</v>
      </c>
      <c r="G52" s="14" t="s">
        <v>29</v>
      </c>
      <c r="H52" s="14" t="s">
        <v>64</v>
      </c>
      <c r="N52" s="7">
        <f t="shared" si="2"/>
        <v>0</v>
      </c>
    </row>
    <row r="53" spans="1:18" s="7" customFormat="1" ht="12.75" hidden="1" customHeight="1" x14ac:dyDescent="0.2">
      <c r="A53" s="66" t="s">
        <v>88</v>
      </c>
      <c r="B53" s="40"/>
      <c r="C53" s="40"/>
      <c r="E53" s="14">
        <v>5</v>
      </c>
      <c r="F53" s="15" t="s">
        <v>12</v>
      </c>
      <c r="G53" s="14" t="s">
        <v>29</v>
      </c>
      <c r="H53" s="14" t="s">
        <v>60</v>
      </c>
      <c r="N53" s="7">
        <f t="shared" si="2"/>
        <v>0</v>
      </c>
    </row>
    <row r="54" spans="1:18" s="7" customFormat="1" ht="12.75" hidden="1" customHeight="1" x14ac:dyDescent="0.2">
      <c r="A54" s="66" t="s">
        <v>150</v>
      </c>
      <c r="B54" s="40"/>
      <c r="C54" s="40"/>
      <c r="D54" s="14"/>
      <c r="E54" s="14">
        <v>5</v>
      </c>
      <c r="F54" s="15" t="s">
        <v>12</v>
      </c>
      <c r="G54" s="14" t="s">
        <v>29</v>
      </c>
      <c r="H54" s="14" t="s">
        <v>19</v>
      </c>
      <c r="J54" s="19"/>
      <c r="K54" s="19"/>
      <c r="N54" s="7">
        <f t="shared" si="2"/>
        <v>0</v>
      </c>
    </row>
    <row r="55" spans="1:18" s="7" customFormat="1" ht="12.75" hidden="1" customHeight="1" x14ac:dyDescent="0.2">
      <c r="A55" s="66" t="s">
        <v>151</v>
      </c>
      <c r="B55" s="40"/>
      <c r="C55" s="40"/>
      <c r="D55" s="14"/>
      <c r="E55" s="14">
        <v>5</v>
      </c>
      <c r="F55" s="15" t="s">
        <v>12</v>
      </c>
      <c r="G55" s="14" t="s">
        <v>29</v>
      </c>
      <c r="H55" s="14" t="s">
        <v>82</v>
      </c>
      <c r="J55" s="19"/>
      <c r="K55" s="19"/>
      <c r="N55" s="7">
        <f t="shared" si="2"/>
        <v>0</v>
      </c>
    </row>
    <row r="56" spans="1:18" s="7" customFormat="1" ht="12.75" hidden="1" customHeight="1" x14ac:dyDescent="0.2">
      <c r="A56" s="66" t="s">
        <v>44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4" t="s">
        <v>45</v>
      </c>
      <c r="J56" s="19"/>
      <c r="K56" s="19"/>
      <c r="N56" s="7">
        <f t="shared" si="2"/>
        <v>0</v>
      </c>
    </row>
    <row r="57" spans="1:18" s="7" customFormat="1" ht="12.75" hidden="1" customHeight="1" x14ac:dyDescent="0.2">
      <c r="A57" s="66" t="s">
        <v>152</v>
      </c>
      <c r="B57" s="40"/>
      <c r="C57" s="40"/>
      <c r="D57" s="14"/>
      <c r="E57" s="14">
        <v>5</v>
      </c>
      <c r="F57" s="15" t="s">
        <v>12</v>
      </c>
      <c r="G57" s="14" t="s">
        <v>29</v>
      </c>
      <c r="H57" s="14" t="s">
        <v>102</v>
      </c>
      <c r="N57" s="7">
        <f t="shared" si="2"/>
        <v>0</v>
      </c>
    </row>
    <row r="58" spans="1:18" s="7" customFormat="1" ht="12.75" hidden="1" customHeight="1" x14ac:dyDescent="0.2">
      <c r="A58" s="66" t="s">
        <v>153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146</v>
      </c>
      <c r="N58" s="7">
        <f t="shared" si="2"/>
        <v>0</v>
      </c>
    </row>
    <row r="59" spans="1:18" s="7" customFormat="1" ht="12.75" hidden="1" customHeight="1" x14ac:dyDescent="0.2">
      <c r="A59" s="66" t="s">
        <v>46</v>
      </c>
      <c r="B59" s="40"/>
      <c r="C59" s="40"/>
      <c r="D59" s="14"/>
      <c r="E59" s="14">
        <v>5</v>
      </c>
      <c r="F59" s="15" t="s">
        <v>12</v>
      </c>
      <c r="G59" s="14" t="s">
        <v>29</v>
      </c>
      <c r="H59" s="14" t="s">
        <v>47</v>
      </c>
      <c r="N59" s="7">
        <f t="shared" si="2"/>
        <v>0</v>
      </c>
    </row>
    <row r="60" spans="1:18" s="7" customFormat="1" ht="12.75" hidden="1" customHeight="1" x14ac:dyDescent="0.2">
      <c r="A60" s="66" t="s">
        <v>154</v>
      </c>
      <c r="B60" s="40"/>
      <c r="C60" s="40"/>
      <c r="E60" s="14">
        <v>5</v>
      </c>
      <c r="F60" s="15" t="s">
        <v>12</v>
      </c>
      <c r="G60" s="14" t="s">
        <v>29</v>
      </c>
      <c r="H60" s="14" t="s">
        <v>15</v>
      </c>
      <c r="N60" s="7">
        <f t="shared" si="2"/>
        <v>0</v>
      </c>
    </row>
    <row r="61" spans="1:18" s="7" customFormat="1" ht="12.75" hidden="1" customHeight="1" x14ac:dyDescent="0.2">
      <c r="A61" s="66" t="s">
        <v>51</v>
      </c>
      <c r="B61" s="40"/>
      <c r="C61" s="40"/>
      <c r="D61" s="14"/>
      <c r="E61" s="14">
        <v>5</v>
      </c>
      <c r="F61" s="15" t="s">
        <v>12</v>
      </c>
      <c r="G61" s="14" t="s">
        <v>29</v>
      </c>
      <c r="H61" s="14" t="s">
        <v>24</v>
      </c>
      <c r="N61" s="7">
        <f t="shared" si="2"/>
        <v>0</v>
      </c>
    </row>
    <row r="62" spans="1:18" s="7" customFormat="1" ht="12.75" customHeight="1" x14ac:dyDescent="0.2">
      <c r="A62" s="66" t="s">
        <v>48</v>
      </c>
      <c r="B62" s="40"/>
      <c r="C62" s="40"/>
      <c r="E62" s="14">
        <v>5</v>
      </c>
      <c r="F62" s="15" t="s">
        <v>12</v>
      </c>
      <c r="G62" s="14" t="s">
        <v>29</v>
      </c>
      <c r="H62" s="16" t="s">
        <v>49</v>
      </c>
      <c r="J62" s="7">
        <v>262.89999999999998</v>
      </c>
      <c r="L62" s="7">
        <v>30000</v>
      </c>
      <c r="N62" s="7">
        <f t="shared" si="2"/>
        <v>2000</v>
      </c>
      <c r="P62" s="7">
        <v>32000</v>
      </c>
      <c r="R62" s="7">
        <v>32000</v>
      </c>
    </row>
    <row r="63" spans="1:18" s="7" customFormat="1" ht="12.75" hidden="1" customHeight="1" x14ac:dyDescent="0.2">
      <c r="A63" s="66" t="s">
        <v>50</v>
      </c>
      <c r="B63" s="40"/>
      <c r="C63" s="40"/>
      <c r="D63" s="14"/>
      <c r="E63" s="14">
        <v>5</v>
      </c>
      <c r="F63" s="15" t="s">
        <v>12</v>
      </c>
      <c r="G63" s="14" t="s">
        <v>34</v>
      </c>
      <c r="H63" s="14" t="s">
        <v>8</v>
      </c>
      <c r="N63" s="7">
        <f t="shared" si="2"/>
        <v>0</v>
      </c>
    </row>
    <row r="64" spans="1:18" s="7" customFormat="1" ht="12.75" hidden="1" customHeight="1" x14ac:dyDescent="0.2">
      <c r="A64" s="66" t="s">
        <v>52</v>
      </c>
      <c r="B64" s="40"/>
      <c r="C64" s="40"/>
      <c r="D64" s="14"/>
      <c r="E64" s="14">
        <v>5</v>
      </c>
      <c r="F64" s="15" t="s">
        <v>12</v>
      </c>
      <c r="G64" s="14" t="s">
        <v>34</v>
      </c>
      <c r="H64" s="14" t="s">
        <v>10</v>
      </c>
      <c r="N64" s="7">
        <f t="shared" si="2"/>
        <v>0</v>
      </c>
    </row>
    <row r="65" spans="1:18" s="7" customFormat="1" ht="12.75" hidden="1" customHeight="1" x14ac:dyDescent="0.2">
      <c r="A65" s="66" t="s">
        <v>48</v>
      </c>
      <c r="B65" s="40"/>
      <c r="C65" s="40"/>
      <c r="D65" s="14"/>
      <c r="E65" s="14">
        <v>5</v>
      </c>
      <c r="F65" s="15" t="s">
        <v>12</v>
      </c>
      <c r="G65" s="14" t="s">
        <v>29</v>
      </c>
      <c r="H65" s="16" t="s">
        <v>49</v>
      </c>
      <c r="N65" s="7">
        <f t="shared" si="2"/>
        <v>0</v>
      </c>
    </row>
    <row r="66" spans="1:18" s="7" customFormat="1" ht="12.75" hidden="1" customHeight="1" x14ac:dyDescent="0.2">
      <c r="A66" s="66" t="s">
        <v>53</v>
      </c>
      <c r="B66" s="40"/>
      <c r="C66" s="40"/>
      <c r="E66" s="14">
        <v>5</v>
      </c>
      <c r="F66" s="15" t="s">
        <v>12</v>
      </c>
      <c r="G66" s="14" t="s">
        <v>54</v>
      </c>
      <c r="H66" s="14" t="s">
        <v>8</v>
      </c>
      <c r="N66" s="7">
        <f t="shared" si="2"/>
        <v>0</v>
      </c>
    </row>
    <row r="67" spans="1:18" s="7" customFormat="1" ht="12.75" hidden="1" customHeight="1" x14ac:dyDescent="0.2">
      <c r="A67" s="66" t="s">
        <v>55</v>
      </c>
      <c r="B67" s="40"/>
      <c r="C67" s="40"/>
      <c r="E67" s="14">
        <v>5</v>
      </c>
      <c r="F67" s="15" t="s">
        <v>12</v>
      </c>
      <c r="G67" s="14" t="s">
        <v>54</v>
      </c>
      <c r="H67" s="14" t="s">
        <v>10</v>
      </c>
      <c r="N67" s="7">
        <f t="shared" si="2"/>
        <v>0</v>
      </c>
    </row>
    <row r="68" spans="1:18" s="7" customFormat="1" ht="12.75" hidden="1" customHeight="1" x14ac:dyDescent="0.2">
      <c r="A68" s="66" t="s">
        <v>56</v>
      </c>
      <c r="B68" s="40"/>
      <c r="C68" s="40"/>
      <c r="E68" s="14">
        <v>5</v>
      </c>
      <c r="F68" s="15" t="s">
        <v>12</v>
      </c>
      <c r="G68" s="14" t="s">
        <v>54</v>
      </c>
      <c r="H68" s="14" t="s">
        <v>15</v>
      </c>
      <c r="N68" s="7">
        <f t="shared" si="2"/>
        <v>0</v>
      </c>
    </row>
    <row r="69" spans="1:18" s="7" customFormat="1" ht="12.75" hidden="1" customHeight="1" x14ac:dyDescent="0.2">
      <c r="A69" s="66" t="s">
        <v>57</v>
      </c>
      <c r="B69" s="40"/>
      <c r="C69" s="40"/>
      <c r="E69" s="14">
        <v>5</v>
      </c>
      <c r="F69" s="15" t="s">
        <v>12</v>
      </c>
      <c r="G69" s="14" t="s">
        <v>54</v>
      </c>
      <c r="H69" s="14" t="s">
        <v>17</v>
      </c>
      <c r="N69" s="7">
        <f t="shared" si="2"/>
        <v>0</v>
      </c>
    </row>
    <row r="70" spans="1:18" s="7" customFormat="1" ht="12.75" hidden="1" customHeight="1" x14ac:dyDescent="0.2">
      <c r="A70" s="66" t="s">
        <v>58</v>
      </c>
      <c r="B70" s="40"/>
      <c r="C70" s="40"/>
      <c r="E70" s="14">
        <v>5</v>
      </c>
      <c r="F70" s="14" t="s">
        <v>12</v>
      </c>
      <c r="G70" s="14" t="s">
        <v>59</v>
      </c>
      <c r="H70" s="14" t="s">
        <v>60</v>
      </c>
      <c r="N70" s="7">
        <f t="shared" si="2"/>
        <v>0</v>
      </c>
    </row>
    <row r="71" spans="1:18" s="7" customFormat="1" ht="12.75" customHeight="1" x14ac:dyDescent="0.2">
      <c r="A71" s="66" t="s">
        <v>66</v>
      </c>
      <c r="B71" s="40"/>
      <c r="C71" s="40"/>
      <c r="E71" s="14">
        <v>5</v>
      </c>
      <c r="F71" s="15" t="s">
        <v>12</v>
      </c>
      <c r="G71" s="14" t="s">
        <v>67</v>
      </c>
      <c r="H71" s="14" t="s">
        <v>8</v>
      </c>
      <c r="N71" s="7">
        <f t="shared" si="2"/>
        <v>200000</v>
      </c>
      <c r="P71" s="7">
        <v>200000</v>
      </c>
      <c r="R71" s="7">
        <v>100000</v>
      </c>
    </row>
    <row r="72" spans="1:18" s="7" customFormat="1" ht="12.75" hidden="1" customHeight="1" x14ac:dyDescent="0.2">
      <c r="A72" s="66" t="s">
        <v>61</v>
      </c>
      <c r="B72" s="40"/>
      <c r="C72" s="40"/>
      <c r="E72" s="14">
        <v>5</v>
      </c>
      <c r="F72" s="15" t="s">
        <v>12</v>
      </c>
      <c r="G72" s="14" t="s">
        <v>59</v>
      </c>
      <c r="H72" s="14" t="s">
        <v>8</v>
      </c>
    </row>
    <row r="73" spans="1:18" s="7" customFormat="1" ht="12.75" hidden="1" customHeight="1" x14ac:dyDescent="0.2">
      <c r="A73" s="66" t="s">
        <v>62</v>
      </c>
      <c r="B73" s="40"/>
      <c r="C73" s="40"/>
      <c r="E73" s="14">
        <v>5</v>
      </c>
      <c r="F73" s="15" t="s">
        <v>12</v>
      </c>
      <c r="G73" s="14" t="s">
        <v>59</v>
      </c>
      <c r="H73" s="14" t="s">
        <v>10</v>
      </c>
    </row>
    <row r="74" spans="1:18" s="7" customFormat="1" ht="12.75" hidden="1" customHeight="1" x14ac:dyDescent="0.2">
      <c r="A74" s="66" t="s">
        <v>63</v>
      </c>
      <c r="B74" s="40"/>
      <c r="C74" s="40"/>
      <c r="E74" s="14">
        <v>5</v>
      </c>
      <c r="F74" s="15" t="s">
        <v>12</v>
      </c>
      <c r="G74" s="14" t="s">
        <v>59</v>
      </c>
      <c r="H74" s="14" t="s">
        <v>64</v>
      </c>
    </row>
    <row r="75" spans="1:18" s="7" customFormat="1" ht="12.75" hidden="1" customHeight="1" x14ac:dyDescent="0.2">
      <c r="A75" s="66" t="s">
        <v>155</v>
      </c>
      <c r="B75" s="40"/>
      <c r="C75" s="40"/>
      <c r="E75" s="14">
        <v>5</v>
      </c>
      <c r="F75" s="15" t="s">
        <v>12</v>
      </c>
      <c r="G75" s="14" t="s">
        <v>59</v>
      </c>
      <c r="H75" s="14" t="s">
        <v>15</v>
      </c>
    </row>
    <row r="76" spans="1:18" s="7" customFormat="1" ht="12.75" hidden="1" customHeight="1" x14ac:dyDescent="0.2">
      <c r="A76" s="66" t="s">
        <v>156</v>
      </c>
      <c r="B76" s="40"/>
      <c r="C76" s="40"/>
      <c r="E76" s="14">
        <v>5</v>
      </c>
      <c r="F76" s="14" t="s">
        <v>12</v>
      </c>
      <c r="G76" s="14" t="s">
        <v>59</v>
      </c>
      <c r="H76" s="14" t="s">
        <v>17</v>
      </c>
    </row>
    <row r="77" spans="1:18" s="7" customFormat="1" ht="12.75" hidden="1" customHeight="1" x14ac:dyDescent="0.2">
      <c r="A77" s="66" t="s">
        <v>63</v>
      </c>
      <c r="B77" s="40"/>
      <c r="C77" s="40"/>
      <c r="E77" s="14">
        <v>5</v>
      </c>
      <c r="F77" s="15" t="s">
        <v>12</v>
      </c>
      <c r="G77" s="14" t="s">
        <v>59</v>
      </c>
      <c r="H77" s="14" t="s">
        <v>64</v>
      </c>
    </row>
    <row r="78" spans="1:18" s="7" customFormat="1" ht="12.75" hidden="1" customHeight="1" x14ac:dyDescent="0.2">
      <c r="A78" s="66" t="s">
        <v>65</v>
      </c>
      <c r="B78" s="40"/>
      <c r="C78" s="40"/>
      <c r="E78" s="14">
        <v>5</v>
      </c>
      <c r="F78" s="15" t="s">
        <v>12</v>
      </c>
      <c r="G78" s="14" t="s">
        <v>59</v>
      </c>
      <c r="H78" s="14" t="s">
        <v>19</v>
      </c>
    </row>
    <row r="79" spans="1:18" s="7" customFormat="1" ht="12.75" hidden="1" customHeight="1" x14ac:dyDescent="0.2">
      <c r="A79" s="66" t="s">
        <v>157</v>
      </c>
      <c r="B79" s="40"/>
      <c r="C79" s="40"/>
      <c r="E79" s="14">
        <v>5</v>
      </c>
      <c r="F79" s="15" t="s">
        <v>12</v>
      </c>
      <c r="G79" s="14" t="s">
        <v>93</v>
      </c>
      <c r="H79" s="14" t="s">
        <v>8</v>
      </c>
    </row>
    <row r="80" spans="1:18" s="7" customFormat="1" ht="12.75" hidden="1" customHeight="1" x14ac:dyDescent="0.2">
      <c r="A80" s="66" t="s">
        <v>66</v>
      </c>
      <c r="B80" s="40"/>
      <c r="C80" s="40"/>
      <c r="E80" s="14">
        <v>5</v>
      </c>
      <c r="F80" s="15" t="s">
        <v>12</v>
      </c>
      <c r="G80" s="14" t="s">
        <v>67</v>
      </c>
      <c r="H80" s="14" t="s">
        <v>8</v>
      </c>
    </row>
    <row r="81" spans="1:18" s="7" customFormat="1" ht="12.75" customHeight="1" x14ac:dyDescent="0.2">
      <c r="A81" s="66" t="s">
        <v>68</v>
      </c>
      <c r="B81" s="40"/>
      <c r="C81" s="40"/>
      <c r="E81" s="14">
        <v>5</v>
      </c>
      <c r="F81" s="15" t="s">
        <v>12</v>
      </c>
      <c r="G81" s="14" t="s">
        <v>67</v>
      </c>
      <c r="H81" s="14" t="s">
        <v>10</v>
      </c>
      <c r="J81" s="7">
        <v>24200</v>
      </c>
      <c r="P81" s="7">
        <v>95000</v>
      </c>
      <c r="R81" s="7">
        <v>100000</v>
      </c>
    </row>
    <row r="82" spans="1:18" s="7" customFormat="1" ht="12.75" hidden="1" customHeight="1" x14ac:dyDescent="0.2">
      <c r="A82" s="66" t="s">
        <v>158</v>
      </c>
      <c r="B82" s="40"/>
      <c r="C82" s="40"/>
      <c r="E82" s="14">
        <v>5</v>
      </c>
      <c r="F82" s="15" t="s">
        <v>12</v>
      </c>
      <c r="G82" s="14" t="s">
        <v>70</v>
      </c>
      <c r="H82" s="14" t="s">
        <v>8</v>
      </c>
    </row>
    <row r="83" spans="1:18" s="7" customFormat="1" ht="12.75" hidden="1" customHeight="1" x14ac:dyDescent="0.2">
      <c r="A83" s="66" t="s">
        <v>159</v>
      </c>
      <c r="B83" s="40"/>
      <c r="C83" s="40"/>
      <c r="E83" s="14">
        <v>5</v>
      </c>
      <c r="F83" s="15" t="s">
        <v>12</v>
      </c>
      <c r="G83" s="14" t="s">
        <v>70</v>
      </c>
      <c r="H83" s="14" t="s">
        <v>10</v>
      </c>
    </row>
    <row r="84" spans="1:18" s="7" customFormat="1" ht="12.75" hidden="1" customHeight="1" x14ac:dyDescent="0.2">
      <c r="A84" s="66" t="s">
        <v>69</v>
      </c>
      <c r="B84" s="40"/>
      <c r="C84" s="40"/>
      <c r="E84" s="14">
        <v>5</v>
      </c>
      <c r="F84" s="15" t="s">
        <v>12</v>
      </c>
      <c r="G84" s="14" t="s">
        <v>70</v>
      </c>
      <c r="H84" s="14" t="s">
        <v>15</v>
      </c>
    </row>
    <row r="85" spans="1:18" s="7" customFormat="1" ht="12.75" hidden="1" customHeight="1" x14ac:dyDescent="0.2">
      <c r="A85" s="66" t="s">
        <v>160</v>
      </c>
      <c r="B85" s="40"/>
      <c r="C85" s="40"/>
      <c r="E85" s="14">
        <v>5</v>
      </c>
      <c r="F85" s="15" t="s">
        <v>12</v>
      </c>
      <c r="G85" s="14" t="s">
        <v>163</v>
      </c>
      <c r="H85" s="14" t="s">
        <v>8</v>
      </c>
    </row>
    <row r="86" spans="1:18" s="7" customFormat="1" ht="12.75" hidden="1" customHeight="1" x14ac:dyDescent="0.2">
      <c r="A86" s="66" t="s">
        <v>161</v>
      </c>
      <c r="B86" s="40"/>
      <c r="C86" s="40"/>
      <c r="E86" s="14">
        <v>5</v>
      </c>
      <c r="F86" s="15" t="s">
        <v>12</v>
      </c>
      <c r="G86" s="14" t="s">
        <v>163</v>
      </c>
      <c r="H86" s="16" t="s">
        <v>49</v>
      </c>
    </row>
    <row r="87" spans="1:18" s="7" customFormat="1" ht="12.75" hidden="1" customHeight="1" x14ac:dyDescent="0.2">
      <c r="A87" s="66" t="s">
        <v>71</v>
      </c>
      <c r="B87" s="40"/>
      <c r="C87" s="40"/>
      <c r="E87" s="14">
        <v>5</v>
      </c>
      <c r="F87" s="15" t="s">
        <v>12</v>
      </c>
      <c r="G87" s="14" t="s">
        <v>163</v>
      </c>
      <c r="H87" s="14" t="s">
        <v>10</v>
      </c>
    </row>
    <row r="88" spans="1:18" s="7" customFormat="1" ht="12.75" hidden="1" customHeight="1" x14ac:dyDescent="0.2">
      <c r="A88" s="66" t="s">
        <v>162</v>
      </c>
      <c r="B88" s="40"/>
      <c r="C88" s="40"/>
      <c r="E88" s="14">
        <v>5</v>
      </c>
      <c r="F88" s="15" t="s">
        <v>12</v>
      </c>
      <c r="G88" s="14" t="s">
        <v>163</v>
      </c>
      <c r="H88" s="14" t="s">
        <v>15</v>
      </c>
    </row>
    <row r="89" spans="1:18" s="7" customFormat="1" ht="12.75" hidden="1" customHeight="1" x14ac:dyDescent="0.2">
      <c r="A89" s="66" t="s">
        <v>72</v>
      </c>
      <c r="B89" s="40"/>
      <c r="C89" s="40"/>
      <c r="E89" s="14">
        <v>5</v>
      </c>
      <c r="F89" s="15" t="s">
        <v>12</v>
      </c>
      <c r="G89" s="14" t="s">
        <v>70</v>
      </c>
      <c r="H89" s="14" t="s">
        <v>49</v>
      </c>
    </row>
    <row r="90" spans="1:18" s="7" customFormat="1" ht="12.75" hidden="1" customHeight="1" x14ac:dyDescent="0.2">
      <c r="A90" s="66" t="s">
        <v>164</v>
      </c>
      <c r="B90" s="40"/>
      <c r="C90" s="40"/>
      <c r="E90" s="14">
        <v>5</v>
      </c>
      <c r="F90" s="15" t="s">
        <v>12</v>
      </c>
      <c r="G90" s="14" t="s">
        <v>74</v>
      </c>
      <c r="H90" s="14" t="s">
        <v>10</v>
      </c>
    </row>
    <row r="91" spans="1:18" s="7" customFormat="1" ht="12.75" hidden="1" customHeight="1" x14ac:dyDescent="0.2">
      <c r="A91" s="66" t="s">
        <v>165</v>
      </c>
      <c r="B91" s="40"/>
      <c r="C91" s="40"/>
      <c r="E91" s="14">
        <v>5</v>
      </c>
      <c r="F91" s="15" t="s">
        <v>12</v>
      </c>
      <c r="G91" s="14" t="s">
        <v>74</v>
      </c>
      <c r="H91" s="14" t="s">
        <v>15</v>
      </c>
    </row>
    <row r="92" spans="1:18" s="7" customFormat="1" ht="12.75" hidden="1" customHeight="1" x14ac:dyDescent="0.2">
      <c r="A92" s="66" t="s">
        <v>166</v>
      </c>
      <c r="B92" s="40"/>
      <c r="C92" s="40"/>
      <c r="E92" s="14">
        <v>5</v>
      </c>
      <c r="F92" s="15" t="s">
        <v>12</v>
      </c>
      <c r="G92" s="14" t="s">
        <v>74</v>
      </c>
      <c r="H92" s="14" t="s">
        <v>17</v>
      </c>
    </row>
    <row r="93" spans="1:18" s="7" customFormat="1" ht="12.75" hidden="1" customHeight="1" x14ac:dyDescent="0.2">
      <c r="A93" s="66" t="s">
        <v>167</v>
      </c>
      <c r="B93" s="40"/>
      <c r="C93" s="40"/>
      <c r="E93" s="14">
        <v>5</v>
      </c>
      <c r="F93" s="15" t="s">
        <v>12</v>
      </c>
      <c r="G93" s="14" t="s">
        <v>74</v>
      </c>
      <c r="H93" s="14" t="s">
        <v>8</v>
      </c>
    </row>
    <row r="94" spans="1:18" s="7" customFormat="1" ht="12.75" hidden="1" customHeight="1" x14ac:dyDescent="0.2">
      <c r="A94" s="66" t="s">
        <v>168</v>
      </c>
      <c r="B94" s="40"/>
      <c r="C94" s="40"/>
      <c r="E94" s="14">
        <v>5</v>
      </c>
      <c r="F94" s="15" t="s">
        <v>12</v>
      </c>
      <c r="G94" s="14" t="s">
        <v>74</v>
      </c>
      <c r="H94" s="14" t="s">
        <v>45</v>
      </c>
    </row>
    <row r="95" spans="1:18" s="7" customFormat="1" ht="12.75" customHeight="1" x14ac:dyDescent="0.2">
      <c r="A95" s="66" t="s">
        <v>73</v>
      </c>
      <c r="B95" s="40"/>
      <c r="C95" s="40"/>
      <c r="E95" s="14">
        <v>5</v>
      </c>
      <c r="F95" s="15" t="s">
        <v>12</v>
      </c>
      <c r="G95" s="14" t="s">
        <v>74</v>
      </c>
      <c r="H95" s="14" t="s">
        <v>64</v>
      </c>
      <c r="N95" s="7">
        <f t="shared" ref="N95:N112" si="3">P95-L95</f>
        <v>18000</v>
      </c>
      <c r="P95" s="7">
        <v>18000</v>
      </c>
      <c r="R95" s="7">
        <v>30000</v>
      </c>
    </row>
    <row r="96" spans="1:18" s="7" customFormat="1" ht="12.75" hidden="1" customHeight="1" x14ac:dyDescent="0.2">
      <c r="A96" s="66" t="s">
        <v>75</v>
      </c>
      <c r="B96" s="40"/>
      <c r="C96" s="40"/>
      <c r="E96" s="14">
        <v>5</v>
      </c>
      <c r="F96" s="15" t="s">
        <v>12</v>
      </c>
      <c r="G96" s="14" t="s">
        <v>74</v>
      </c>
      <c r="H96" s="14" t="s">
        <v>19</v>
      </c>
      <c r="N96" s="7">
        <f t="shared" si="3"/>
        <v>0</v>
      </c>
    </row>
    <row r="97" spans="1:18" s="7" customFormat="1" ht="12.75" hidden="1" customHeight="1" x14ac:dyDescent="0.2">
      <c r="A97" s="66" t="s">
        <v>76</v>
      </c>
      <c r="B97" s="40"/>
      <c r="C97" s="40"/>
      <c r="E97" s="14">
        <v>5</v>
      </c>
      <c r="F97" s="15" t="s">
        <v>12</v>
      </c>
      <c r="G97" s="14" t="s">
        <v>74</v>
      </c>
      <c r="H97" s="14" t="s">
        <v>60</v>
      </c>
      <c r="N97" s="7">
        <f t="shared" si="3"/>
        <v>0</v>
      </c>
    </row>
    <row r="98" spans="1:18" s="7" customFormat="1" ht="12.75" hidden="1" customHeight="1" x14ac:dyDescent="0.2">
      <c r="A98" s="66" t="s">
        <v>77</v>
      </c>
      <c r="B98" s="40"/>
      <c r="C98" s="40"/>
      <c r="E98" s="14">
        <v>5</v>
      </c>
      <c r="F98" s="15" t="s">
        <v>12</v>
      </c>
      <c r="G98" s="14" t="s">
        <v>74</v>
      </c>
      <c r="H98" s="14" t="s">
        <v>49</v>
      </c>
      <c r="N98" s="7">
        <f t="shared" si="3"/>
        <v>0</v>
      </c>
    </row>
    <row r="99" spans="1:18" s="7" customFormat="1" ht="12.75" hidden="1" customHeight="1" x14ac:dyDescent="0.2">
      <c r="A99" s="66" t="s">
        <v>165</v>
      </c>
      <c r="B99" s="40"/>
      <c r="C99" s="40"/>
      <c r="E99" s="14">
        <v>5</v>
      </c>
      <c r="F99" s="15" t="s">
        <v>12</v>
      </c>
      <c r="G99" s="14" t="s">
        <v>74</v>
      </c>
      <c r="H99" s="14" t="s">
        <v>15</v>
      </c>
      <c r="N99" s="7">
        <f t="shared" si="3"/>
        <v>0</v>
      </c>
    </row>
    <row r="100" spans="1:18" s="7" customFormat="1" ht="12.75" hidden="1" customHeight="1" x14ac:dyDescent="0.2">
      <c r="A100" s="66" t="s">
        <v>78</v>
      </c>
      <c r="B100" s="40"/>
      <c r="C100" s="40"/>
      <c r="E100" s="14">
        <v>5</v>
      </c>
      <c r="F100" s="15" t="s">
        <v>12</v>
      </c>
      <c r="G100" s="14" t="s">
        <v>79</v>
      </c>
      <c r="H100" s="14" t="s">
        <v>10</v>
      </c>
      <c r="N100" s="7">
        <f t="shared" si="3"/>
        <v>0</v>
      </c>
    </row>
    <row r="101" spans="1:18" s="7" customFormat="1" ht="12.75" hidden="1" customHeight="1" x14ac:dyDescent="0.2">
      <c r="A101" s="66" t="s">
        <v>80</v>
      </c>
      <c r="B101" s="40"/>
      <c r="C101" s="40"/>
      <c r="E101" s="14">
        <v>5</v>
      </c>
      <c r="F101" s="15" t="s">
        <v>12</v>
      </c>
      <c r="G101" s="14" t="s">
        <v>79</v>
      </c>
      <c r="H101" s="14" t="s">
        <v>15</v>
      </c>
      <c r="N101" s="7">
        <f t="shared" si="3"/>
        <v>0</v>
      </c>
    </row>
    <row r="102" spans="1:18" s="7" customFormat="1" ht="12.75" hidden="1" customHeight="1" x14ac:dyDescent="0.2">
      <c r="A102" s="66" t="s">
        <v>169</v>
      </c>
      <c r="B102" s="40"/>
      <c r="C102" s="40"/>
      <c r="E102" s="14">
        <v>5</v>
      </c>
      <c r="F102" s="15" t="s">
        <v>12</v>
      </c>
      <c r="G102" s="14" t="s">
        <v>79</v>
      </c>
      <c r="H102" s="15" t="s">
        <v>60</v>
      </c>
      <c r="N102" s="7">
        <f t="shared" si="3"/>
        <v>0</v>
      </c>
    </row>
    <row r="103" spans="1:18" s="7" customFormat="1" ht="12.75" hidden="1" customHeight="1" x14ac:dyDescent="0.2">
      <c r="A103" s="66" t="s">
        <v>170</v>
      </c>
      <c r="B103" s="40"/>
      <c r="C103" s="40"/>
      <c r="E103" s="14">
        <v>5</v>
      </c>
      <c r="F103" s="15" t="s">
        <v>12</v>
      </c>
      <c r="G103" s="14" t="s">
        <v>79</v>
      </c>
      <c r="H103" s="15" t="s">
        <v>19</v>
      </c>
      <c r="N103" s="7">
        <f t="shared" si="3"/>
        <v>0</v>
      </c>
    </row>
    <row r="104" spans="1:18" s="7" customFormat="1" ht="12.75" hidden="1" customHeight="1" x14ac:dyDescent="0.2">
      <c r="A104" s="66" t="s">
        <v>171</v>
      </c>
      <c r="B104" s="40"/>
      <c r="C104" s="40"/>
      <c r="E104" s="14">
        <v>5</v>
      </c>
      <c r="F104" s="15" t="s">
        <v>12</v>
      </c>
      <c r="G104" s="14" t="s">
        <v>79</v>
      </c>
      <c r="H104" s="15" t="s">
        <v>82</v>
      </c>
      <c r="N104" s="7">
        <f t="shared" si="3"/>
        <v>0</v>
      </c>
    </row>
    <row r="105" spans="1:18" s="7" customFormat="1" ht="12.75" hidden="1" customHeight="1" x14ac:dyDescent="0.2">
      <c r="A105" s="66" t="s">
        <v>81</v>
      </c>
      <c r="B105" s="40"/>
      <c r="C105" s="40"/>
      <c r="E105" s="14">
        <v>5</v>
      </c>
      <c r="F105" s="15" t="s">
        <v>12</v>
      </c>
      <c r="G105" s="14" t="s">
        <v>59</v>
      </c>
      <c r="H105" s="15" t="s">
        <v>82</v>
      </c>
      <c r="N105" s="7">
        <f t="shared" si="3"/>
        <v>0</v>
      </c>
    </row>
    <row r="106" spans="1:18" s="7" customFormat="1" ht="12.75" hidden="1" customHeight="1" x14ac:dyDescent="0.2">
      <c r="A106" s="66" t="s">
        <v>83</v>
      </c>
      <c r="B106" s="40"/>
      <c r="C106" s="40"/>
      <c r="E106" s="14">
        <v>5</v>
      </c>
      <c r="F106" s="15" t="s">
        <v>12</v>
      </c>
      <c r="G106" s="14" t="s">
        <v>84</v>
      </c>
      <c r="H106" s="15" t="s">
        <v>8</v>
      </c>
      <c r="N106" s="7">
        <f t="shared" si="3"/>
        <v>0</v>
      </c>
    </row>
    <row r="107" spans="1:18" s="7" customFormat="1" ht="12.75" hidden="1" customHeight="1" x14ac:dyDescent="0.2">
      <c r="A107" s="66" t="s">
        <v>85</v>
      </c>
      <c r="B107" s="40"/>
      <c r="C107" s="40"/>
      <c r="E107" s="14">
        <v>5</v>
      </c>
      <c r="F107" s="15" t="s">
        <v>12</v>
      </c>
      <c r="G107" s="14" t="s">
        <v>84</v>
      </c>
      <c r="H107" s="15" t="s">
        <v>10</v>
      </c>
      <c r="N107" s="7">
        <f t="shared" si="3"/>
        <v>0</v>
      </c>
    </row>
    <row r="108" spans="1:18" s="7" customFormat="1" ht="12.75" hidden="1" customHeight="1" x14ac:dyDescent="0.2">
      <c r="A108" s="66" t="s">
        <v>86</v>
      </c>
      <c r="B108" s="40"/>
      <c r="C108" s="40"/>
      <c r="E108" s="14">
        <v>5</v>
      </c>
      <c r="F108" s="15" t="s">
        <v>12</v>
      </c>
      <c r="G108" s="14" t="s">
        <v>84</v>
      </c>
      <c r="H108" s="15" t="s">
        <v>15</v>
      </c>
      <c r="N108" s="7">
        <f t="shared" si="3"/>
        <v>0</v>
      </c>
    </row>
    <row r="109" spans="1:18" s="7" customFormat="1" ht="12.75" hidden="1" customHeight="1" x14ac:dyDescent="0.2">
      <c r="A109" s="66" t="s">
        <v>172</v>
      </c>
      <c r="B109" s="40"/>
      <c r="C109" s="40"/>
      <c r="E109" s="14">
        <v>5</v>
      </c>
      <c r="F109" s="15" t="s">
        <v>12</v>
      </c>
      <c r="G109" s="14" t="s">
        <v>174</v>
      </c>
      <c r="H109" s="15" t="s">
        <v>8</v>
      </c>
      <c r="N109" s="7">
        <f t="shared" si="3"/>
        <v>0</v>
      </c>
    </row>
    <row r="110" spans="1:18" s="7" customFormat="1" ht="12.75" hidden="1" customHeight="1" x14ac:dyDescent="0.2">
      <c r="A110" s="66" t="s">
        <v>173</v>
      </c>
      <c r="B110" s="40"/>
      <c r="C110" s="40"/>
      <c r="E110" s="14">
        <v>5</v>
      </c>
      <c r="F110" s="15" t="s">
        <v>12</v>
      </c>
      <c r="G110" s="14" t="s">
        <v>174</v>
      </c>
      <c r="H110" s="15" t="s">
        <v>10</v>
      </c>
      <c r="N110" s="7">
        <f t="shared" si="3"/>
        <v>0</v>
      </c>
    </row>
    <row r="111" spans="1:18" s="7" customFormat="1" ht="12.75" hidden="1" customHeight="1" x14ac:dyDescent="0.2">
      <c r="A111" s="66" t="s">
        <v>87</v>
      </c>
      <c r="B111" s="40"/>
      <c r="C111" s="40"/>
      <c r="E111" s="14">
        <v>5</v>
      </c>
      <c r="F111" s="15" t="s">
        <v>12</v>
      </c>
      <c r="G111" s="14" t="s">
        <v>174</v>
      </c>
      <c r="H111" s="15" t="s">
        <v>15</v>
      </c>
      <c r="N111" s="7">
        <f t="shared" si="3"/>
        <v>0</v>
      </c>
    </row>
    <row r="112" spans="1:18" s="7" customFormat="1" ht="12.75" customHeight="1" x14ac:dyDescent="0.2">
      <c r="A112" s="66" t="s">
        <v>294</v>
      </c>
      <c r="B112" s="40"/>
      <c r="C112" s="40"/>
      <c r="E112" s="14">
        <v>5</v>
      </c>
      <c r="F112" s="15" t="s">
        <v>12</v>
      </c>
      <c r="G112" s="83">
        <v>99</v>
      </c>
      <c r="H112" s="89">
        <v>990</v>
      </c>
      <c r="J112" s="7">
        <v>5930</v>
      </c>
      <c r="L112" s="7">
        <v>400</v>
      </c>
      <c r="N112" s="7">
        <f t="shared" si="3"/>
        <v>36600</v>
      </c>
      <c r="P112" s="7">
        <v>37000</v>
      </c>
      <c r="R112" s="7">
        <v>50000</v>
      </c>
    </row>
    <row r="113" spans="1:18" s="7" customFormat="1" ht="18.95" customHeight="1" x14ac:dyDescent="0.2">
      <c r="A113" s="129" t="s">
        <v>191</v>
      </c>
      <c r="B113" s="129"/>
      <c r="C113" s="129"/>
      <c r="J113" s="22">
        <f>SUM(J45:J112)</f>
        <v>189425.54</v>
      </c>
      <c r="K113" s="18"/>
      <c r="L113" s="22">
        <f>SUM(L45:L112)</f>
        <v>37820</v>
      </c>
      <c r="N113" s="22">
        <f>SUM(N45:N112)</f>
        <v>1059180</v>
      </c>
      <c r="P113" s="22">
        <f>SUM(P45:P112)</f>
        <v>1192000</v>
      </c>
      <c r="R113" s="22">
        <f>SUM(R45:R112)</f>
        <v>1184000</v>
      </c>
    </row>
    <row r="114" spans="1:18" s="7" customFormat="1" ht="6" customHeight="1" x14ac:dyDescent="0.2">
      <c r="A114" s="20"/>
      <c r="B114" s="20"/>
      <c r="C114" s="20"/>
      <c r="J114" s="18"/>
      <c r="K114" s="18"/>
    </row>
    <row r="115" spans="1:18" s="7" customFormat="1" ht="12" hidden="1" customHeight="1" x14ac:dyDescent="0.2">
      <c r="A115" s="69" t="s">
        <v>189</v>
      </c>
    </row>
    <row r="116" spans="1:18" s="7" customFormat="1" ht="12" hidden="1" customHeight="1" x14ac:dyDescent="0.2">
      <c r="A116" s="66" t="s">
        <v>109</v>
      </c>
      <c r="E116" s="14">
        <v>5</v>
      </c>
      <c r="F116" s="15" t="s">
        <v>29</v>
      </c>
      <c r="G116" s="14" t="s">
        <v>7</v>
      </c>
      <c r="H116" s="14" t="s">
        <v>17</v>
      </c>
    </row>
    <row r="117" spans="1:18" s="7" customFormat="1" ht="12" hidden="1" customHeight="1" x14ac:dyDescent="0.2">
      <c r="A117" s="66" t="s">
        <v>180</v>
      </c>
      <c r="E117" s="14">
        <v>5</v>
      </c>
      <c r="F117" s="15" t="s">
        <v>29</v>
      </c>
      <c r="G117" s="14" t="s">
        <v>7</v>
      </c>
      <c r="H117" s="14" t="s">
        <v>64</v>
      </c>
    </row>
    <row r="118" spans="1:18" s="7" customFormat="1" ht="12" hidden="1" customHeight="1" x14ac:dyDescent="0.2">
      <c r="A118" s="66" t="s">
        <v>181</v>
      </c>
      <c r="E118" s="14">
        <v>5</v>
      </c>
      <c r="F118" s="15" t="s">
        <v>29</v>
      </c>
      <c r="G118" s="14" t="s">
        <v>7</v>
      </c>
      <c r="H118" s="16" t="s">
        <v>49</v>
      </c>
    </row>
    <row r="119" spans="1:18" s="7" customFormat="1" ht="12" hidden="1" customHeight="1" x14ac:dyDescent="0.2">
      <c r="A119" s="66" t="s">
        <v>181</v>
      </c>
      <c r="E119" s="14">
        <v>5</v>
      </c>
      <c r="F119" s="15" t="s">
        <v>29</v>
      </c>
      <c r="G119" s="14" t="s">
        <v>7</v>
      </c>
      <c r="H119" s="16" t="s">
        <v>49</v>
      </c>
    </row>
    <row r="120" spans="1:18" s="7" customFormat="1" ht="12" hidden="1" customHeight="1" x14ac:dyDescent="0.2">
      <c r="A120" s="66" t="s">
        <v>182</v>
      </c>
      <c r="E120" s="14">
        <v>5</v>
      </c>
      <c r="F120" s="15" t="s">
        <v>29</v>
      </c>
      <c r="G120" s="14" t="s">
        <v>7</v>
      </c>
      <c r="H120" s="14" t="s">
        <v>10</v>
      </c>
    </row>
    <row r="121" spans="1:18" s="7" customFormat="1" ht="12" hidden="1" customHeight="1" x14ac:dyDescent="0.2">
      <c r="A121" s="66" t="s">
        <v>181</v>
      </c>
      <c r="E121" s="14">
        <v>5</v>
      </c>
      <c r="F121" s="15" t="s">
        <v>29</v>
      </c>
      <c r="G121" s="14" t="s">
        <v>7</v>
      </c>
      <c r="H121" s="16" t="s">
        <v>49</v>
      </c>
    </row>
    <row r="122" spans="1:18" s="7" customFormat="1" ht="12" hidden="1" customHeight="1" x14ac:dyDescent="0.2">
      <c r="A122" s="66" t="s">
        <v>183</v>
      </c>
      <c r="E122" s="14">
        <v>5</v>
      </c>
      <c r="F122" s="15" t="s">
        <v>29</v>
      </c>
      <c r="G122" s="14" t="s">
        <v>7</v>
      </c>
      <c r="H122" s="14" t="s">
        <v>8</v>
      </c>
    </row>
    <row r="123" spans="1:18" s="7" customFormat="1" ht="12" hidden="1" customHeight="1" x14ac:dyDescent="0.2">
      <c r="A123" s="66" t="s">
        <v>184</v>
      </c>
      <c r="E123" s="14">
        <v>5</v>
      </c>
      <c r="F123" s="15" t="s">
        <v>29</v>
      </c>
      <c r="G123" s="14" t="s">
        <v>7</v>
      </c>
      <c r="H123" s="14" t="s">
        <v>15</v>
      </c>
    </row>
    <row r="124" spans="1:18" s="7" customFormat="1" ht="18.95" hidden="1" customHeight="1" x14ac:dyDescent="0.2">
      <c r="A124" s="63" t="s">
        <v>185</v>
      </c>
      <c r="J124" s="64">
        <f>SUM(J116:J123)</f>
        <v>0</v>
      </c>
      <c r="K124" s="27"/>
      <c r="L124" s="64">
        <f>SUM(L116:L123)</f>
        <v>0</v>
      </c>
      <c r="M124" s="27"/>
      <c r="N124" s="64">
        <f>SUM(N116:N123)</f>
        <v>0</v>
      </c>
      <c r="O124" s="27"/>
      <c r="P124" s="64">
        <f>SUM(P116:P123)</f>
        <v>0</v>
      </c>
      <c r="Q124" s="27"/>
      <c r="R124" s="64">
        <f>SUM(R116:R123)</f>
        <v>0</v>
      </c>
    </row>
    <row r="125" spans="1:18" s="7" customFormat="1" ht="6" hidden="1" customHeight="1" x14ac:dyDescent="0.2"/>
    <row r="126" spans="1:18" s="7" customFormat="1" ht="12.75" customHeight="1" x14ac:dyDescent="0.2">
      <c r="A126" s="68" t="s">
        <v>190</v>
      </c>
      <c r="B126" s="11"/>
      <c r="C126" s="11"/>
    </row>
    <row r="127" spans="1:18" s="7" customFormat="1" ht="12.75" hidden="1" customHeight="1" x14ac:dyDescent="0.2">
      <c r="A127" s="11" t="s">
        <v>89</v>
      </c>
      <c r="B127" s="24"/>
      <c r="C127" s="24"/>
    </row>
    <row r="128" spans="1:18" s="7" customFormat="1" ht="12.75" hidden="1" customHeight="1" x14ac:dyDescent="0.2">
      <c r="A128" s="70" t="s">
        <v>90</v>
      </c>
      <c r="B128" s="9"/>
      <c r="C128" s="9"/>
      <c r="E128" s="14">
        <v>1</v>
      </c>
      <c r="F128" s="15" t="s">
        <v>12</v>
      </c>
      <c r="G128" s="14" t="s">
        <v>54</v>
      </c>
      <c r="H128" s="16" t="s">
        <v>10</v>
      </c>
    </row>
    <row r="129" spans="1:16" s="7" customFormat="1" ht="12.75" customHeight="1" x14ac:dyDescent="0.2">
      <c r="A129" s="71" t="s">
        <v>91</v>
      </c>
      <c r="B129" s="25"/>
      <c r="C129" s="25"/>
    </row>
    <row r="130" spans="1:16" s="7" customFormat="1" ht="12.75" hidden="1" customHeight="1" x14ac:dyDescent="0.2">
      <c r="A130" s="66" t="s">
        <v>92</v>
      </c>
      <c r="B130" s="40"/>
      <c r="C130" s="40"/>
      <c r="E130" s="14">
        <v>1</v>
      </c>
      <c r="F130" s="15" t="s">
        <v>93</v>
      </c>
      <c r="G130" s="14" t="s">
        <v>7</v>
      </c>
      <c r="H130" s="14" t="s">
        <v>8</v>
      </c>
    </row>
    <row r="131" spans="1:16" s="7" customFormat="1" ht="12.75" hidden="1" customHeight="1" x14ac:dyDescent="0.2">
      <c r="A131" s="66" t="s">
        <v>94</v>
      </c>
      <c r="B131" s="40"/>
      <c r="C131" s="40"/>
      <c r="E131" s="14">
        <v>1</v>
      </c>
      <c r="F131" s="15" t="s">
        <v>93</v>
      </c>
      <c r="G131" s="14" t="s">
        <v>34</v>
      </c>
      <c r="H131" s="14" t="s">
        <v>8</v>
      </c>
    </row>
    <row r="132" spans="1:16" s="7" customFormat="1" ht="12.75" hidden="1" customHeight="1" x14ac:dyDescent="0.2">
      <c r="A132" s="66" t="s">
        <v>95</v>
      </c>
      <c r="B132" s="42"/>
      <c r="C132" s="42"/>
      <c r="E132" s="14">
        <v>1</v>
      </c>
      <c r="F132" s="15" t="s">
        <v>93</v>
      </c>
      <c r="G132" s="14" t="s">
        <v>34</v>
      </c>
      <c r="H132" s="14" t="s">
        <v>49</v>
      </c>
    </row>
    <row r="133" spans="1:16" s="7" customFormat="1" ht="12.75" customHeight="1" x14ac:dyDescent="0.2">
      <c r="A133" s="66" t="s">
        <v>96</v>
      </c>
      <c r="B133" s="42"/>
      <c r="C133" s="42"/>
      <c r="D133" s="15"/>
      <c r="E133" s="14">
        <v>1</v>
      </c>
      <c r="F133" s="15" t="s">
        <v>93</v>
      </c>
      <c r="G133" s="14" t="s">
        <v>54</v>
      </c>
      <c r="H133" s="14" t="s">
        <v>10</v>
      </c>
      <c r="N133" s="7">
        <f>P133-L133</f>
        <v>75000</v>
      </c>
      <c r="P133" s="7">
        <v>75000</v>
      </c>
    </row>
    <row r="134" spans="1:16" s="7" customFormat="1" ht="12.75" hidden="1" customHeight="1" x14ac:dyDescent="0.2">
      <c r="A134" s="66" t="s">
        <v>97</v>
      </c>
      <c r="B134" s="40"/>
      <c r="C134" s="40"/>
      <c r="E134" s="14">
        <v>1</v>
      </c>
      <c r="F134" s="15" t="s">
        <v>93</v>
      </c>
      <c r="G134" s="14" t="s">
        <v>93</v>
      </c>
      <c r="H134" s="14" t="s">
        <v>8</v>
      </c>
    </row>
    <row r="135" spans="1:16" s="7" customFormat="1" ht="12.75" hidden="1" customHeight="1" x14ac:dyDescent="0.2">
      <c r="A135" s="66" t="s">
        <v>98</v>
      </c>
      <c r="B135" s="42"/>
      <c r="C135" s="42"/>
      <c r="E135" s="14">
        <v>1</v>
      </c>
      <c r="F135" s="15" t="s">
        <v>93</v>
      </c>
      <c r="G135" s="14" t="s">
        <v>54</v>
      </c>
      <c r="H135" s="14" t="s">
        <v>15</v>
      </c>
    </row>
    <row r="136" spans="1:16" s="7" customFormat="1" ht="12.75" hidden="1" customHeight="1" x14ac:dyDescent="0.2">
      <c r="A136" s="66" t="s">
        <v>99</v>
      </c>
      <c r="B136" s="42"/>
      <c r="C136" s="42"/>
      <c r="D136" s="15"/>
      <c r="E136" s="14">
        <v>1</v>
      </c>
      <c r="F136" s="15" t="s">
        <v>93</v>
      </c>
      <c r="G136" s="14" t="s">
        <v>93</v>
      </c>
      <c r="H136" s="14" t="s">
        <v>10</v>
      </c>
    </row>
    <row r="137" spans="1:16" s="7" customFormat="1" ht="12.75" hidden="1" customHeight="1" x14ac:dyDescent="0.2">
      <c r="A137" s="66" t="s">
        <v>100</v>
      </c>
      <c r="B137" s="40"/>
      <c r="C137" s="40"/>
      <c r="E137" s="14">
        <v>1</v>
      </c>
      <c r="F137" s="15" t="s">
        <v>93</v>
      </c>
      <c r="G137" s="14" t="s">
        <v>54</v>
      </c>
      <c r="H137" s="14" t="s">
        <v>19</v>
      </c>
    </row>
    <row r="138" spans="1:16" s="7" customFormat="1" ht="12.75" hidden="1" customHeight="1" x14ac:dyDescent="0.2">
      <c r="A138" s="66" t="s">
        <v>175</v>
      </c>
      <c r="B138" s="40"/>
      <c r="C138" s="40"/>
      <c r="E138" s="14">
        <v>1</v>
      </c>
      <c r="F138" s="15" t="s">
        <v>93</v>
      </c>
      <c r="G138" s="14" t="s">
        <v>54</v>
      </c>
      <c r="H138" s="14" t="s">
        <v>82</v>
      </c>
    </row>
    <row r="139" spans="1:16" s="7" customFormat="1" ht="12.75" hidden="1" customHeight="1" x14ac:dyDescent="0.2">
      <c r="A139" s="66" t="s">
        <v>176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45</v>
      </c>
    </row>
    <row r="140" spans="1:16" s="7" customFormat="1" ht="12.75" hidden="1" customHeight="1" x14ac:dyDescent="0.2">
      <c r="A140" s="66" t="s">
        <v>177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146</v>
      </c>
    </row>
    <row r="141" spans="1:16" s="7" customFormat="1" ht="12.75" hidden="1" customHeight="1" x14ac:dyDescent="0.2">
      <c r="A141" s="66" t="s">
        <v>101</v>
      </c>
      <c r="B141" s="40"/>
      <c r="C141" s="40"/>
      <c r="E141" s="14">
        <v>1</v>
      </c>
      <c r="F141" s="15" t="s">
        <v>93</v>
      </c>
      <c r="G141" s="14" t="s">
        <v>54</v>
      </c>
      <c r="H141" s="14" t="s">
        <v>102</v>
      </c>
    </row>
    <row r="142" spans="1:16" s="7" customFormat="1" ht="12.75" hidden="1" customHeight="1" x14ac:dyDescent="0.2">
      <c r="A142" s="66" t="s">
        <v>103</v>
      </c>
      <c r="B142" s="40"/>
      <c r="C142" s="40"/>
      <c r="E142" s="14">
        <v>1</v>
      </c>
      <c r="F142" s="15" t="s">
        <v>93</v>
      </c>
      <c r="G142" s="14" t="s">
        <v>54</v>
      </c>
      <c r="H142" s="14" t="s">
        <v>24</v>
      </c>
    </row>
    <row r="143" spans="1:16" s="7" customFormat="1" ht="12.75" hidden="1" customHeight="1" x14ac:dyDescent="0.2">
      <c r="A143" s="66" t="s">
        <v>104</v>
      </c>
      <c r="B143" s="40"/>
      <c r="C143" s="40"/>
      <c r="E143" s="14">
        <v>1</v>
      </c>
      <c r="F143" s="15" t="s">
        <v>93</v>
      </c>
      <c r="G143" s="14" t="s">
        <v>54</v>
      </c>
      <c r="H143" s="14" t="s">
        <v>28</v>
      </c>
    </row>
    <row r="144" spans="1:16" s="7" customFormat="1" ht="12.75" hidden="1" customHeight="1" x14ac:dyDescent="0.2">
      <c r="A144" s="66" t="s">
        <v>105</v>
      </c>
      <c r="B144" s="40"/>
      <c r="C144" s="40"/>
      <c r="D144" s="15"/>
      <c r="E144" s="14">
        <v>1</v>
      </c>
      <c r="F144" s="15" t="s">
        <v>93</v>
      </c>
      <c r="G144" s="14" t="s">
        <v>54</v>
      </c>
      <c r="H144" s="16" t="s">
        <v>49</v>
      </c>
    </row>
    <row r="145" spans="1:18" s="7" customFormat="1" ht="12.75" hidden="1" customHeight="1" x14ac:dyDescent="0.2">
      <c r="A145" s="66" t="s">
        <v>106</v>
      </c>
      <c r="B145" s="40"/>
      <c r="C145" s="40"/>
      <c r="D145" s="15"/>
      <c r="E145" s="14">
        <v>1</v>
      </c>
      <c r="F145" s="15" t="s">
        <v>93</v>
      </c>
      <c r="G145" s="14" t="s">
        <v>67</v>
      </c>
      <c r="H145" s="14" t="s">
        <v>8</v>
      </c>
    </row>
    <row r="146" spans="1:18" s="7" customFormat="1" ht="12.75" hidden="1" customHeight="1" x14ac:dyDescent="0.2">
      <c r="A146" s="66" t="s">
        <v>107</v>
      </c>
      <c r="B146" s="40"/>
      <c r="C146" s="40"/>
      <c r="D146" s="15"/>
      <c r="E146" s="14">
        <v>1</v>
      </c>
      <c r="F146" s="15" t="s">
        <v>93</v>
      </c>
      <c r="G146" s="14" t="s">
        <v>59</v>
      </c>
      <c r="H146" s="16" t="s">
        <v>49</v>
      </c>
    </row>
    <row r="147" spans="1:18" s="7" customFormat="1" ht="12.75" hidden="1" customHeight="1" x14ac:dyDescent="0.2">
      <c r="A147" s="66" t="s">
        <v>178</v>
      </c>
      <c r="B147" s="40"/>
      <c r="C147" s="40"/>
      <c r="D147" s="15"/>
      <c r="E147" s="14">
        <v>1</v>
      </c>
      <c r="F147" s="15" t="s">
        <v>93</v>
      </c>
      <c r="G147" s="14" t="s">
        <v>29</v>
      </c>
      <c r="H147" s="14" t="s">
        <v>8</v>
      </c>
    </row>
    <row r="148" spans="1:18" s="7" customFormat="1" ht="12.75" hidden="1" customHeight="1" x14ac:dyDescent="0.2">
      <c r="A148" s="66" t="s">
        <v>179</v>
      </c>
      <c r="B148" s="40"/>
      <c r="C148" s="40"/>
      <c r="D148" s="15"/>
      <c r="E148" s="14">
        <v>1</v>
      </c>
      <c r="F148" s="15" t="s">
        <v>93</v>
      </c>
      <c r="G148" s="14" t="s">
        <v>29</v>
      </c>
      <c r="H148" s="14" t="s">
        <v>45</v>
      </c>
    </row>
    <row r="149" spans="1:18" s="27" customFormat="1" ht="18.95" customHeight="1" x14ac:dyDescent="0.2">
      <c r="A149" s="63" t="s">
        <v>108</v>
      </c>
      <c r="B149" s="26"/>
      <c r="C149" s="26"/>
      <c r="J149" s="21">
        <f>SUM(J130:J148)</f>
        <v>0</v>
      </c>
      <c r="K149" s="23"/>
      <c r="L149" s="21">
        <f>SUM(L130:L144)</f>
        <v>0</v>
      </c>
      <c r="N149" s="21">
        <f>SUM(N130:N144)</f>
        <v>75000</v>
      </c>
      <c r="P149" s="21">
        <f>SUM(P130:P148)</f>
        <v>75000</v>
      </c>
      <c r="R149" s="21">
        <f>SUM(R133:R148)</f>
        <v>0</v>
      </c>
    </row>
    <row r="150" spans="1:18" s="7" customFormat="1" ht="6" customHeight="1" x14ac:dyDescent="0.2"/>
    <row r="151" spans="1:18" s="7" customFormat="1" ht="20.100000000000001" customHeight="1" thickBot="1" x14ac:dyDescent="0.25">
      <c r="A151" s="11" t="s">
        <v>110</v>
      </c>
      <c r="B151" s="28"/>
      <c r="C151" s="28"/>
      <c r="J151" s="29">
        <f>J42+J113+J124+J149</f>
        <v>12730986.219999999</v>
      </c>
      <c r="K151" s="23"/>
      <c r="L151" s="29">
        <f>L42+L113+L124+L149</f>
        <v>6168328.9400000004</v>
      </c>
      <c r="N151" s="29">
        <f>N42+N113+N124+N149</f>
        <v>9685896.459999999</v>
      </c>
      <c r="P151" s="29">
        <f>P42+P113+P124+P149</f>
        <v>15949225.399999999</v>
      </c>
      <c r="R151" s="29">
        <f>R42+R113+R149</f>
        <v>15768172.68</v>
      </c>
    </row>
    <row r="152" spans="1:18" s="7" customFormat="1" ht="13.5" thickTop="1" x14ac:dyDescent="0.2">
      <c r="A152" s="31"/>
      <c r="B152" s="31"/>
      <c r="C152" s="31"/>
      <c r="D152" s="34"/>
      <c r="E152" s="31"/>
      <c r="F152" s="31"/>
      <c r="H152" s="35"/>
      <c r="I152" s="35"/>
      <c r="J152" s="35"/>
      <c r="K152" s="35"/>
      <c r="L152" s="35"/>
      <c r="M152" s="35"/>
    </row>
    <row r="153" spans="1:18" s="7" customFormat="1" x14ac:dyDescent="0.2"/>
    <row r="154" spans="1:18" s="7" customFormat="1" x14ac:dyDescent="0.2"/>
    <row r="155" spans="1:18" x14ac:dyDescent="0.2">
      <c r="A155" s="138" t="s">
        <v>133</v>
      </c>
      <c r="B155" s="138"/>
      <c r="C155" s="138"/>
      <c r="D155" s="33"/>
      <c r="E155" s="32"/>
      <c r="G155" s="31"/>
      <c r="I155" s="31"/>
      <c r="J155" s="138" t="s">
        <v>320</v>
      </c>
      <c r="K155" s="138"/>
      <c r="L155" s="138"/>
      <c r="M155" s="47"/>
      <c r="N155" s="49"/>
      <c r="O155" s="49"/>
      <c r="P155" s="126" t="s">
        <v>135</v>
      </c>
      <c r="Q155" s="126"/>
      <c r="R155" s="126"/>
    </row>
    <row r="156" spans="1:18" x14ac:dyDescent="0.2">
      <c r="A156" s="116"/>
      <c r="B156" s="116"/>
      <c r="C156" s="116"/>
      <c r="D156" s="33"/>
      <c r="E156" s="32"/>
      <c r="G156" s="31"/>
      <c r="I156" s="31"/>
      <c r="J156" s="116"/>
      <c r="K156" s="116"/>
      <c r="L156" s="116"/>
      <c r="M156" s="47"/>
      <c r="N156" s="49"/>
      <c r="O156" s="49"/>
      <c r="P156" s="115"/>
      <c r="Q156" s="115"/>
      <c r="R156" s="115"/>
    </row>
    <row r="157" spans="1:18" x14ac:dyDescent="0.2">
      <c r="A157" s="50"/>
      <c r="D157" s="33"/>
      <c r="E157" s="51"/>
      <c r="G157" s="31"/>
      <c r="I157" s="31"/>
      <c r="J157" s="30"/>
      <c r="M157" s="30"/>
      <c r="N157" s="36"/>
      <c r="O157" s="36"/>
      <c r="P157" s="51"/>
    </row>
    <row r="158" spans="1:18" x14ac:dyDescent="0.2">
      <c r="A158" s="52"/>
      <c r="D158" s="31"/>
      <c r="E158" s="53"/>
      <c r="G158" s="31"/>
      <c r="I158" s="31"/>
      <c r="J158" s="31"/>
      <c r="M158" s="31"/>
      <c r="P158" s="53"/>
    </row>
    <row r="159" spans="1:18" x14ac:dyDescent="0.2">
      <c r="A159" s="139" t="s">
        <v>324</v>
      </c>
      <c r="B159" s="139"/>
      <c r="C159" s="139"/>
      <c r="D159" s="55"/>
      <c r="E159" s="56"/>
      <c r="G159" s="31"/>
      <c r="I159" s="31"/>
      <c r="J159" s="139" t="s">
        <v>319</v>
      </c>
      <c r="K159" s="139"/>
      <c r="L159" s="139"/>
      <c r="M159" s="57"/>
      <c r="N159" s="59"/>
      <c r="O159" s="59"/>
      <c r="P159" s="127" t="s">
        <v>137</v>
      </c>
      <c r="Q159" s="127"/>
      <c r="R159" s="127"/>
    </row>
    <row r="160" spans="1:18" x14ac:dyDescent="0.2">
      <c r="A160" s="138" t="s">
        <v>205</v>
      </c>
      <c r="B160" s="138"/>
      <c r="C160" s="138"/>
      <c r="D160" s="31"/>
      <c r="E160" s="32"/>
      <c r="G160" s="31"/>
      <c r="I160" s="31"/>
      <c r="J160" s="138" t="s">
        <v>305</v>
      </c>
      <c r="K160" s="138"/>
      <c r="L160" s="138"/>
      <c r="M160" s="33"/>
      <c r="N160" s="35"/>
      <c r="O160" s="35"/>
      <c r="P160" s="128" t="s">
        <v>139</v>
      </c>
      <c r="Q160" s="128"/>
      <c r="R160" s="128"/>
    </row>
  </sheetData>
  <mergeCells count="18">
    <mergeCell ref="P155:R155"/>
    <mergeCell ref="P159:R159"/>
    <mergeCell ref="P160:R160"/>
    <mergeCell ref="A155:C155"/>
    <mergeCell ref="A159:C159"/>
    <mergeCell ref="A160:C160"/>
    <mergeCell ref="J155:L155"/>
    <mergeCell ref="J159:L159"/>
    <mergeCell ref="J160:L160"/>
    <mergeCell ref="A13:C13"/>
    <mergeCell ref="E13:H13"/>
    <mergeCell ref="A113:C113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3" verticalDpi="300" r:id="rId1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  <rowBreaks count="1" manualBreakCount="1">
    <brk id="80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62"/>
  <sheetViews>
    <sheetView tabSelected="1" view="pageBreakPreview" zoomScaleNormal="85" zoomScaleSheetLayoutView="100" workbookViewId="0">
      <pane xSplit="1" ySplit="14" topLeftCell="B15" activePane="bottomRight" state="frozen"/>
      <selection pane="topRight" activeCell="D1" sqref="D1"/>
      <selection pane="bottomLeft" activeCell="A16" sqref="A16"/>
      <selection pane="bottomRight" activeCell="C155" sqref="C155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4.886718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130" t="s">
        <v>111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19" ht="15.75" customHeight="1" x14ac:dyDescent="0.2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210</v>
      </c>
      <c r="H4" s="3"/>
      <c r="I4" s="3"/>
      <c r="R4" s="79">
        <v>1041</v>
      </c>
    </row>
    <row r="5" spans="1:19" ht="15" customHeight="1" x14ac:dyDescent="0.2">
      <c r="A5" s="5" t="s">
        <v>119</v>
      </c>
      <c r="B5" s="2" t="s">
        <v>113</v>
      </c>
      <c r="C5" s="5" t="s">
        <v>115</v>
      </c>
    </row>
    <row r="6" spans="1:19" ht="15" customHeight="1" x14ac:dyDescent="0.2">
      <c r="A6" s="5" t="s">
        <v>120</v>
      </c>
      <c r="B6" s="2" t="s">
        <v>113</v>
      </c>
      <c r="C6" s="5" t="s">
        <v>207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134" t="s">
        <v>122</v>
      </c>
      <c r="M9" s="134"/>
      <c r="N9" s="134"/>
      <c r="O9" s="134"/>
      <c r="P9" s="134"/>
      <c r="Q9" s="65"/>
    </row>
    <row r="10" spans="1:19" ht="15" customHeight="1" x14ac:dyDescent="0.2">
      <c r="H10" s="8"/>
      <c r="I10" s="8"/>
      <c r="J10" s="8" t="s">
        <v>303</v>
      </c>
      <c r="K10" s="8"/>
      <c r="L10" s="62" t="s">
        <v>123</v>
      </c>
      <c r="M10" s="62"/>
      <c r="N10" s="62" t="s">
        <v>125</v>
      </c>
      <c r="O10" s="62"/>
      <c r="P10" s="136" t="s">
        <v>127</v>
      </c>
      <c r="Q10" s="45"/>
      <c r="R10" s="104" t="s">
        <v>132</v>
      </c>
    </row>
    <row r="11" spans="1:19" ht="15" customHeight="1" x14ac:dyDescent="0.2">
      <c r="A11" s="132" t="s">
        <v>186</v>
      </c>
      <c r="B11" s="132"/>
      <c r="C11" s="132"/>
      <c r="D11" s="9"/>
      <c r="E11" s="132" t="s">
        <v>112</v>
      </c>
      <c r="F11" s="132"/>
      <c r="G11" s="132"/>
      <c r="H11" s="132"/>
      <c r="I11" s="8"/>
      <c r="J11" s="99" t="s">
        <v>298</v>
      </c>
      <c r="K11" s="44"/>
      <c r="L11" s="44" t="s">
        <v>304</v>
      </c>
      <c r="M11" s="44"/>
      <c r="N11" s="44" t="s">
        <v>304</v>
      </c>
      <c r="O11" s="44"/>
      <c r="P11" s="137"/>
      <c r="Q11" s="45"/>
      <c r="R11" s="44">
        <v>2018</v>
      </c>
    </row>
    <row r="12" spans="1:19" ht="15" customHeight="1" x14ac:dyDescent="0.2">
      <c r="A12" s="97"/>
      <c r="B12" s="97"/>
      <c r="C12" s="97"/>
      <c r="D12" s="9"/>
      <c r="E12" s="97"/>
      <c r="F12" s="97"/>
      <c r="G12" s="97"/>
      <c r="H12" s="97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37"/>
      <c r="Q12" s="45"/>
      <c r="R12" s="30" t="s">
        <v>2</v>
      </c>
    </row>
    <row r="13" spans="1:19" ht="15" customHeight="1" x14ac:dyDescent="0.2">
      <c r="A13" s="133" t="s">
        <v>3</v>
      </c>
      <c r="B13" s="133"/>
      <c r="C13" s="133"/>
      <c r="D13" s="7"/>
      <c r="E13" s="135" t="s">
        <v>4</v>
      </c>
      <c r="F13" s="135"/>
      <c r="G13" s="135"/>
      <c r="H13" s="135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6" customHeight="1" x14ac:dyDescent="0.2">
      <c r="A16" s="68"/>
      <c r="B16" s="12"/>
      <c r="C16" s="12"/>
      <c r="J16" s="13"/>
      <c r="K16" s="13"/>
    </row>
    <row r="17" spans="1:18" s="7" customFormat="1" ht="12.75" customHeight="1" x14ac:dyDescent="0.2">
      <c r="A17" s="66" t="s">
        <v>6</v>
      </c>
      <c r="B17" s="40"/>
      <c r="C17" s="40"/>
      <c r="D17" s="14"/>
      <c r="E17" s="14">
        <v>5</v>
      </c>
      <c r="F17" s="15" t="s">
        <v>7</v>
      </c>
      <c r="G17" s="14" t="s">
        <v>7</v>
      </c>
      <c r="H17" s="14" t="s">
        <v>8</v>
      </c>
      <c r="I17" s="14"/>
      <c r="J17" s="13">
        <v>9242723.3900000006</v>
      </c>
      <c r="K17" s="13"/>
      <c r="L17" s="7">
        <v>4939279.9400000004</v>
      </c>
      <c r="N17" s="7">
        <f t="shared" ref="N17:N22" si="0">P17-L17</f>
        <v>6174352.0300000003</v>
      </c>
      <c r="P17" s="7">
        <v>11113631.970000001</v>
      </c>
      <c r="R17" s="7">
        <v>11133313.380000001</v>
      </c>
    </row>
    <row r="18" spans="1:18" s="7" customFormat="1" ht="12.75" hidden="1" customHeight="1" x14ac:dyDescent="0.2">
      <c r="A18" s="67" t="s">
        <v>9</v>
      </c>
      <c r="B18" s="41"/>
      <c r="C18" s="41"/>
      <c r="E18" s="38">
        <v>5</v>
      </c>
      <c r="F18" s="37" t="s">
        <v>7</v>
      </c>
      <c r="G18" s="38" t="s">
        <v>7</v>
      </c>
      <c r="H18" s="38" t="s">
        <v>10</v>
      </c>
      <c r="J18" s="39"/>
      <c r="K18" s="39"/>
      <c r="N18" s="7">
        <f t="shared" si="0"/>
        <v>0</v>
      </c>
    </row>
    <row r="19" spans="1:18" s="7" customFormat="1" ht="12.75" customHeight="1" x14ac:dyDescent="0.2">
      <c r="A19" s="66" t="s">
        <v>11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8</v>
      </c>
      <c r="J19" s="13">
        <v>685923.74</v>
      </c>
      <c r="K19" s="13"/>
      <c r="L19" s="7">
        <v>355171.72</v>
      </c>
      <c r="N19" s="7">
        <f t="shared" si="0"/>
        <v>436828.28</v>
      </c>
      <c r="P19" s="7">
        <v>792000</v>
      </c>
      <c r="R19" s="7">
        <v>792000</v>
      </c>
    </row>
    <row r="20" spans="1:18" s="7" customFormat="1" ht="12.75" customHeight="1" x14ac:dyDescent="0.2">
      <c r="A20" s="66" t="s">
        <v>13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10</v>
      </c>
      <c r="J20" s="13">
        <v>102000</v>
      </c>
      <c r="K20" s="13"/>
      <c r="L20" s="7">
        <v>51000</v>
      </c>
      <c r="N20" s="7">
        <f t="shared" si="0"/>
        <v>51000</v>
      </c>
      <c r="P20" s="7">
        <v>102000</v>
      </c>
      <c r="R20" s="7">
        <v>102000</v>
      </c>
    </row>
    <row r="21" spans="1:18" s="7" customFormat="1" ht="12.75" customHeight="1" x14ac:dyDescent="0.2">
      <c r="A21" s="66" t="s">
        <v>14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15</v>
      </c>
      <c r="J21" s="105"/>
      <c r="K21" s="13"/>
      <c r="L21" s="7">
        <v>4250</v>
      </c>
      <c r="N21" s="7">
        <f t="shared" si="0"/>
        <v>21250</v>
      </c>
      <c r="P21" s="7">
        <v>25500</v>
      </c>
      <c r="R21" s="7">
        <v>25500</v>
      </c>
    </row>
    <row r="22" spans="1:18" s="7" customFormat="1" ht="12.75" customHeight="1" x14ac:dyDescent="0.2">
      <c r="A22" s="66" t="s">
        <v>16</v>
      </c>
      <c r="B22" s="40"/>
      <c r="C22" s="40"/>
      <c r="D22" s="14"/>
      <c r="E22" s="14">
        <v>5</v>
      </c>
      <c r="F22" s="15" t="s">
        <v>7</v>
      </c>
      <c r="G22" s="14" t="s">
        <v>12</v>
      </c>
      <c r="H22" s="14" t="s">
        <v>17</v>
      </c>
      <c r="J22" s="13">
        <v>145000</v>
      </c>
      <c r="K22" s="13"/>
      <c r="L22" s="7">
        <v>145000</v>
      </c>
      <c r="N22" s="7">
        <f t="shared" si="0"/>
        <v>20000</v>
      </c>
      <c r="P22" s="7">
        <v>165000</v>
      </c>
      <c r="R22" s="7">
        <v>165000</v>
      </c>
    </row>
    <row r="23" spans="1:18" s="7" customFormat="1" ht="12.75" hidden="1" customHeight="1" x14ac:dyDescent="0.2">
      <c r="A23" s="66" t="s">
        <v>141</v>
      </c>
      <c r="B23" s="40"/>
      <c r="C23" s="40"/>
      <c r="D23" s="14"/>
      <c r="E23" s="14">
        <v>5</v>
      </c>
      <c r="F23" s="15" t="s">
        <v>7</v>
      </c>
      <c r="G23" s="14" t="s">
        <v>12</v>
      </c>
      <c r="H23" s="14" t="s">
        <v>64</v>
      </c>
      <c r="J23" s="13"/>
      <c r="K23" s="13"/>
    </row>
    <row r="24" spans="1:18" s="7" customFormat="1" ht="12.75" hidden="1" customHeight="1" x14ac:dyDescent="0.2">
      <c r="A24" s="66" t="s">
        <v>143</v>
      </c>
      <c r="B24" s="40"/>
      <c r="C24" s="40"/>
      <c r="E24" s="14">
        <v>5</v>
      </c>
      <c r="F24" s="15" t="s">
        <v>7</v>
      </c>
      <c r="G24" s="14" t="s">
        <v>12</v>
      </c>
      <c r="H24" s="14" t="s">
        <v>45</v>
      </c>
      <c r="J24" s="13"/>
      <c r="K24" s="13"/>
    </row>
    <row r="25" spans="1:18" s="7" customFormat="1" ht="12.75" hidden="1" customHeight="1" x14ac:dyDescent="0.2">
      <c r="A25" s="66" t="s">
        <v>144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4" t="s">
        <v>60</v>
      </c>
      <c r="J25" s="13"/>
      <c r="K25" s="13"/>
      <c r="N25" s="7">
        <f t="shared" ref="N25:N41" si="1">P25-L25</f>
        <v>0</v>
      </c>
    </row>
    <row r="26" spans="1:18" s="7" customFormat="1" ht="12.75" hidden="1" customHeight="1" x14ac:dyDescent="0.2">
      <c r="A26" s="66" t="s">
        <v>18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4" t="s">
        <v>19</v>
      </c>
      <c r="J26" s="13"/>
      <c r="K26" s="13"/>
      <c r="N26" s="7">
        <f t="shared" si="1"/>
        <v>0</v>
      </c>
    </row>
    <row r="27" spans="1:18" s="7" customFormat="1" ht="12.75" hidden="1" customHeight="1" x14ac:dyDescent="0.2">
      <c r="A27" s="66" t="s">
        <v>21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4" t="s">
        <v>102</v>
      </c>
      <c r="J27" s="13"/>
      <c r="K27" s="13"/>
      <c r="N27" s="7">
        <f t="shared" si="1"/>
        <v>0</v>
      </c>
    </row>
    <row r="28" spans="1:18" s="7" customFormat="1" ht="12.75" hidden="1" customHeight="1" x14ac:dyDescent="0.2">
      <c r="A28" s="66" t="s">
        <v>22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146</v>
      </c>
      <c r="J28" s="13"/>
      <c r="K28" s="13"/>
      <c r="N28" s="7">
        <f t="shared" si="1"/>
        <v>0</v>
      </c>
    </row>
    <row r="29" spans="1:18" s="7" customFormat="1" ht="12.75" hidden="1" customHeight="1" x14ac:dyDescent="0.2">
      <c r="A29" s="66" t="s">
        <v>145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47</v>
      </c>
      <c r="N29" s="7">
        <f t="shared" si="1"/>
        <v>0</v>
      </c>
    </row>
    <row r="30" spans="1:18" s="7" customFormat="1" ht="12.75" hidden="1" customHeight="1" x14ac:dyDescent="0.2">
      <c r="A30" s="66" t="s">
        <v>23</v>
      </c>
      <c r="B30" s="40"/>
      <c r="C30" s="40"/>
      <c r="D30" s="14"/>
      <c r="E30" s="14">
        <v>5</v>
      </c>
      <c r="F30" s="15" t="s">
        <v>7</v>
      </c>
      <c r="G30" s="14" t="s">
        <v>12</v>
      </c>
      <c r="H30" s="16" t="s">
        <v>24</v>
      </c>
      <c r="N30" s="7">
        <f t="shared" si="1"/>
        <v>0</v>
      </c>
    </row>
    <row r="31" spans="1:18" s="7" customFormat="1" ht="12.75" customHeight="1" x14ac:dyDescent="0.2">
      <c r="A31" s="66" t="s">
        <v>27</v>
      </c>
      <c r="B31" s="40"/>
      <c r="C31" s="40"/>
      <c r="D31" s="14"/>
      <c r="E31" s="14">
        <v>5</v>
      </c>
      <c r="F31" s="15" t="s">
        <v>7</v>
      </c>
      <c r="G31" s="14" t="s">
        <v>12</v>
      </c>
      <c r="H31" s="16" t="s">
        <v>28</v>
      </c>
      <c r="J31" s="7">
        <v>779741</v>
      </c>
      <c r="L31" s="8"/>
      <c r="N31" s="7">
        <f>P31-L31</f>
        <v>927458</v>
      </c>
      <c r="P31" s="7">
        <v>927458</v>
      </c>
      <c r="R31" s="7">
        <v>929462</v>
      </c>
    </row>
    <row r="32" spans="1:18" s="7" customFormat="1" ht="12.75" customHeight="1" x14ac:dyDescent="0.2">
      <c r="A32" s="66" t="s">
        <v>25</v>
      </c>
      <c r="B32" s="40"/>
      <c r="C32" s="40"/>
      <c r="D32" s="14"/>
      <c r="E32" s="14">
        <v>5</v>
      </c>
      <c r="F32" s="15" t="s">
        <v>7</v>
      </c>
      <c r="G32" s="14" t="s">
        <v>12</v>
      </c>
      <c r="H32" s="16" t="s">
        <v>26</v>
      </c>
      <c r="J32" s="7">
        <v>145000</v>
      </c>
      <c r="L32" s="8"/>
      <c r="N32" s="7">
        <f t="shared" si="1"/>
        <v>165000</v>
      </c>
      <c r="P32" s="7">
        <v>165000</v>
      </c>
      <c r="R32" s="7">
        <v>165000</v>
      </c>
    </row>
    <row r="33" spans="1:18" s="7" customFormat="1" ht="12.75" customHeight="1" x14ac:dyDescent="0.2">
      <c r="A33" s="66" t="s">
        <v>140</v>
      </c>
      <c r="B33" s="40"/>
      <c r="C33" s="40"/>
      <c r="D33" s="14"/>
      <c r="E33" s="14">
        <v>5</v>
      </c>
      <c r="F33" s="15" t="s">
        <v>7</v>
      </c>
      <c r="G33" s="14" t="s">
        <v>12</v>
      </c>
      <c r="H33" s="16" t="s">
        <v>49</v>
      </c>
      <c r="J33" s="13">
        <v>863177</v>
      </c>
      <c r="K33" s="13"/>
      <c r="L33" s="7">
        <v>811758</v>
      </c>
      <c r="N33" s="7">
        <f>P33-L33</f>
        <v>115700</v>
      </c>
      <c r="P33" s="7">
        <v>927458</v>
      </c>
      <c r="R33" s="7">
        <v>929462</v>
      </c>
    </row>
    <row r="34" spans="1:18" s="7" customFormat="1" ht="12.75" customHeight="1" x14ac:dyDescent="0.2">
      <c r="A34" s="66" t="s">
        <v>297</v>
      </c>
      <c r="B34" s="40"/>
      <c r="C34" s="40"/>
      <c r="D34" s="14"/>
      <c r="E34" s="14">
        <v>5</v>
      </c>
      <c r="F34" s="15" t="s">
        <v>7</v>
      </c>
      <c r="G34" s="14" t="s">
        <v>29</v>
      </c>
      <c r="H34" s="14" t="s">
        <v>8</v>
      </c>
      <c r="J34" s="7">
        <v>1111045.78</v>
      </c>
      <c r="L34" s="7">
        <v>592944.61</v>
      </c>
      <c r="N34" s="7">
        <f t="shared" si="1"/>
        <v>742594.91</v>
      </c>
      <c r="P34" s="7">
        <v>1335539.52</v>
      </c>
      <c r="R34" s="7">
        <v>1338425.28</v>
      </c>
    </row>
    <row r="35" spans="1:18" s="7" customFormat="1" ht="12.75" customHeight="1" x14ac:dyDescent="0.2">
      <c r="A35" s="66" t="s">
        <v>30</v>
      </c>
      <c r="B35" s="40"/>
      <c r="C35" s="40"/>
      <c r="D35" s="14"/>
      <c r="E35" s="14">
        <v>5</v>
      </c>
      <c r="F35" s="15" t="s">
        <v>7</v>
      </c>
      <c r="G35" s="14" t="s">
        <v>29</v>
      </c>
      <c r="H35" s="14" t="s">
        <v>10</v>
      </c>
      <c r="J35" s="7">
        <v>34400</v>
      </c>
      <c r="L35" s="7">
        <v>17800</v>
      </c>
      <c r="N35" s="7">
        <f t="shared" si="1"/>
        <v>21800</v>
      </c>
      <c r="P35" s="7">
        <v>39600</v>
      </c>
      <c r="R35" s="7">
        <v>39600</v>
      </c>
    </row>
    <row r="36" spans="1:18" s="7" customFormat="1" ht="12.75" customHeight="1" x14ac:dyDescent="0.2">
      <c r="A36" s="66" t="s">
        <v>31</v>
      </c>
      <c r="B36" s="40"/>
      <c r="C36" s="40"/>
      <c r="D36" s="14"/>
      <c r="E36" s="14">
        <v>5</v>
      </c>
      <c r="F36" s="15" t="s">
        <v>7</v>
      </c>
      <c r="G36" s="14" t="s">
        <v>29</v>
      </c>
      <c r="H36" s="14" t="s">
        <v>15</v>
      </c>
      <c r="J36" s="7">
        <v>102475</v>
      </c>
      <c r="L36" s="7">
        <v>54075</v>
      </c>
      <c r="N36" s="7">
        <f t="shared" si="1"/>
        <v>65775</v>
      </c>
      <c r="P36" s="7">
        <v>119850</v>
      </c>
      <c r="R36" s="7">
        <v>121200</v>
      </c>
    </row>
    <row r="37" spans="1:18" s="7" customFormat="1" ht="12.75" customHeight="1" x14ac:dyDescent="0.2">
      <c r="A37" s="66" t="s">
        <v>32</v>
      </c>
      <c r="B37" s="40"/>
      <c r="C37" s="40"/>
      <c r="D37" s="14"/>
      <c r="E37" s="14">
        <v>5</v>
      </c>
      <c r="F37" s="15" t="s">
        <v>7</v>
      </c>
      <c r="G37" s="14" t="s">
        <v>29</v>
      </c>
      <c r="H37" s="14" t="s">
        <v>17</v>
      </c>
      <c r="J37" s="7">
        <v>34389.43</v>
      </c>
      <c r="L37" s="7">
        <v>17875.61</v>
      </c>
      <c r="N37" s="7">
        <f t="shared" si="1"/>
        <v>21724.39</v>
      </c>
      <c r="P37" s="7">
        <v>39600</v>
      </c>
      <c r="R37" s="7">
        <v>39600</v>
      </c>
    </row>
    <row r="38" spans="1:18" s="7" customFormat="1" ht="12.75" hidden="1" customHeight="1" x14ac:dyDescent="0.2">
      <c r="A38" s="66" t="s">
        <v>147</v>
      </c>
      <c r="B38" s="40"/>
      <c r="C38" s="40"/>
      <c r="D38" s="14"/>
      <c r="E38" s="14">
        <v>5</v>
      </c>
      <c r="F38" s="15" t="s">
        <v>7</v>
      </c>
      <c r="G38" s="14" t="s">
        <v>34</v>
      </c>
      <c r="H38" s="14" t="s">
        <v>8</v>
      </c>
      <c r="N38" s="7">
        <f t="shared" si="1"/>
        <v>0</v>
      </c>
    </row>
    <row r="39" spans="1:18" s="7" customFormat="1" ht="12.75" hidden="1" customHeight="1" x14ac:dyDescent="0.2">
      <c r="A39" s="66" t="s">
        <v>148</v>
      </c>
      <c r="B39" s="40"/>
      <c r="C39" s="40"/>
      <c r="D39" s="14"/>
      <c r="E39" s="14">
        <v>5</v>
      </c>
      <c r="F39" s="15" t="s">
        <v>7</v>
      </c>
      <c r="G39" s="14" t="s">
        <v>34</v>
      </c>
      <c r="H39" s="14" t="s">
        <v>10</v>
      </c>
      <c r="N39" s="7">
        <f t="shared" si="1"/>
        <v>0</v>
      </c>
    </row>
    <row r="40" spans="1:18" s="7" customFormat="1" ht="12.75" customHeight="1" x14ac:dyDescent="0.2">
      <c r="A40" s="66" t="s">
        <v>33</v>
      </c>
      <c r="B40" s="40"/>
      <c r="C40" s="40"/>
      <c r="D40" s="14"/>
      <c r="E40" s="14">
        <v>5</v>
      </c>
      <c r="F40" s="15" t="s">
        <v>7</v>
      </c>
      <c r="G40" s="14" t="s">
        <v>34</v>
      </c>
      <c r="H40" s="14" t="s">
        <v>15</v>
      </c>
      <c r="N40" s="7">
        <f t="shared" si="1"/>
        <v>0</v>
      </c>
      <c r="R40" s="7">
        <v>827209.35</v>
      </c>
    </row>
    <row r="41" spans="1:18" s="7" customFormat="1" ht="12.75" customHeight="1" x14ac:dyDescent="0.2">
      <c r="A41" s="66" t="s">
        <v>35</v>
      </c>
      <c r="B41" s="40"/>
      <c r="C41" s="40"/>
      <c r="D41" s="14"/>
      <c r="E41" s="14">
        <v>5</v>
      </c>
      <c r="F41" s="15" t="s">
        <v>7</v>
      </c>
      <c r="G41" s="14" t="s">
        <v>34</v>
      </c>
      <c r="H41" s="14" t="s">
        <v>49</v>
      </c>
      <c r="J41" s="7">
        <v>347444.26</v>
      </c>
      <c r="L41" s="8"/>
      <c r="N41" s="7">
        <f t="shared" si="1"/>
        <v>165000</v>
      </c>
      <c r="P41" s="7">
        <v>165000</v>
      </c>
      <c r="R41" s="7">
        <v>165000</v>
      </c>
    </row>
    <row r="42" spans="1:18" s="7" customFormat="1" ht="12.75" hidden="1" customHeight="1" x14ac:dyDescent="0.2">
      <c r="A42" s="66" t="s">
        <v>149</v>
      </c>
      <c r="B42" s="40"/>
      <c r="C42" s="40"/>
      <c r="D42" s="14"/>
      <c r="E42" s="14">
        <v>5</v>
      </c>
      <c r="F42" s="15" t="s">
        <v>7</v>
      </c>
      <c r="G42" s="14" t="s">
        <v>29</v>
      </c>
      <c r="H42" s="14" t="s">
        <v>64</v>
      </c>
    </row>
    <row r="43" spans="1:18" s="7" customFormat="1" ht="18.95" customHeight="1" x14ac:dyDescent="0.2">
      <c r="A43" s="63" t="s">
        <v>36</v>
      </c>
      <c r="B43" s="26"/>
      <c r="C43" s="26"/>
      <c r="J43" s="22">
        <f>SUM(J17:J42)</f>
        <v>13593319.6</v>
      </c>
      <c r="K43" s="18"/>
      <c r="L43" s="22">
        <f>SUM(L17:L42)</f>
        <v>6989154.8800000008</v>
      </c>
      <c r="N43" s="22">
        <f>SUM(N17:N42)</f>
        <v>8928482.6100000013</v>
      </c>
      <c r="P43" s="22">
        <f>SUM(P17:P42)</f>
        <v>15917637.49</v>
      </c>
      <c r="R43" s="22">
        <f>SUM(R17:R42)</f>
        <v>16772772.01</v>
      </c>
    </row>
    <row r="44" spans="1:18" s="7" customFormat="1" ht="6" customHeight="1" x14ac:dyDescent="0.2">
      <c r="A44" s="17"/>
      <c r="B44" s="17"/>
      <c r="C44" s="17"/>
      <c r="J44" s="18"/>
      <c r="K44" s="18"/>
    </row>
    <row r="45" spans="1:18" s="7" customFormat="1" ht="12.75" customHeight="1" x14ac:dyDescent="0.2">
      <c r="A45" s="68" t="s">
        <v>188</v>
      </c>
      <c r="B45" s="12"/>
      <c r="C45" s="12"/>
    </row>
    <row r="46" spans="1:18" s="7" customFormat="1" ht="6" customHeight="1" x14ac:dyDescent="0.2">
      <c r="A46" s="68"/>
      <c r="B46" s="12"/>
      <c r="C46" s="12"/>
    </row>
    <row r="47" spans="1:18" s="7" customFormat="1" ht="12.75" customHeight="1" x14ac:dyDescent="0.2">
      <c r="A47" s="66" t="s">
        <v>37</v>
      </c>
      <c r="B47" s="40"/>
      <c r="C47" s="40"/>
      <c r="D47" s="14"/>
      <c r="E47" s="14">
        <v>5</v>
      </c>
      <c r="F47" s="15" t="s">
        <v>12</v>
      </c>
      <c r="G47" s="14" t="s">
        <v>7</v>
      </c>
      <c r="H47" s="14" t="s">
        <v>8</v>
      </c>
      <c r="J47" s="7">
        <v>32131</v>
      </c>
      <c r="L47" s="8"/>
      <c r="N47" s="7">
        <f t="shared" ref="N47:N77" si="2">P47-L47</f>
        <v>60000</v>
      </c>
      <c r="P47" s="7">
        <v>60000</v>
      </c>
      <c r="R47" s="7">
        <v>60000</v>
      </c>
    </row>
    <row r="48" spans="1:18" s="7" customFormat="1" ht="12.75" hidden="1" customHeight="1" x14ac:dyDescent="0.2">
      <c r="A48" s="66" t="s">
        <v>38</v>
      </c>
      <c r="B48" s="40"/>
      <c r="C48" s="40"/>
      <c r="E48" s="14">
        <v>5</v>
      </c>
      <c r="F48" s="15" t="s">
        <v>12</v>
      </c>
      <c r="G48" s="14" t="s">
        <v>7</v>
      </c>
      <c r="H48" s="14" t="s">
        <v>10</v>
      </c>
      <c r="N48" s="7">
        <f t="shared" si="2"/>
        <v>0</v>
      </c>
    </row>
    <row r="49" spans="1:18" s="7" customFormat="1" ht="12.75" customHeight="1" x14ac:dyDescent="0.2">
      <c r="A49" s="66" t="s">
        <v>39</v>
      </c>
      <c r="B49" s="40"/>
      <c r="C49" s="40"/>
      <c r="E49" s="14">
        <v>5</v>
      </c>
      <c r="F49" s="15" t="s">
        <v>12</v>
      </c>
      <c r="G49" s="14" t="s">
        <v>12</v>
      </c>
      <c r="H49" s="14" t="s">
        <v>8</v>
      </c>
      <c r="J49" s="106">
        <v>16520</v>
      </c>
      <c r="L49" s="7">
        <v>7840</v>
      </c>
      <c r="N49" s="7">
        <f t="shared" si="2"/>
        <v>22160</v>
      </c>
      <c r="P49" s="7">
        <v>30000</v>
      </c>
      <c r="R49" s="7">
        <v>30000</v>
      </c>
    </row>
    <row r="50" spans="1:18" s="7" customFormat="1" ht="12.75" hidden="1" customHeight="1" x14ac:dyDescent="0.2">
      <c r="A50" s="66" t="s">
        <v>142</v>
      </c>
      <c r="B50" s="40"/>
      <c r="C50" s="40"/>
      <c r="D50" s="14"/>
      <c r="E50" s="14">
        <v>5</v>
      </c>
      <c r="F50" s="15" t="s">
        <v>12</v>
      </c>
      <c r="G50" s="14" t="s">
        <v>12</v>
      </c>
      <c r="H50" s="14" t="s">
        <v>10</v>
      </c>
      <c r="N50" s="7">
        <f t="shared" si="2"/>
        <v>0</v>
      </c>
    </row>
    <row r="51" spans="1:18" s="7" customFormat="1" ht="12.75" customHeight="1" x14ac:dyDescent="0.2">
      <c r="A51" s="66" t="s">
        <v>40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8</v>
      </c>
      <c r="J51" s="7">
        <v>40620.33</v>
      </c>
      <c r="L51" s="8"/>
      <c r="P51" s="8"/>
    </row>
    <row r="52" spans="1:18" s="7" customFormat="1" ht="12.75" hidden="1" customHeight="1" x14ac:dyDescent="0.2">
      <c r="A52" s="66" t="s">
        <v>41</v>
      </c>
      <c r="B52" s="40"/>
      <c r="C52" s="40"/>
      <c r="D52" s="14"/>
      <c r="E52" s="14">
        <v>5</v>
      </c>
      <c r="F52" s="15" t="s">
        <v>12</v>
      </c>
      <c r="G52" s="14" t="s">
        <v>29</v>
      </c>
      <c r="H52" s="14" t="s">
        <v>10</v>
      </c>
      <c r="N52" s="7">
        <f t="shared" si="2"/>
        <v>0</v>
      </c>
    </row>
    <row r="53" spans="1:18" s="7" customFormat="1" ht="12.75" hidden="1" customHeight="1" x14ac:dyDescent="0.2">
      <c r="A53" s="66" t="s">
        <v>42</v>
      </c>
      <c r="B53" s="40"/>
      <c r="C53" s="40"/>
      <c r="D53" s="14"/>
      <c r="E53" s="14">
        <v>5</v>
      </c>
      <c r="F53" s="15" t="s">
        <v>12</v>
      </c>
      <c r="G53" s="14" t="s">
        <v>29</v>
      </c>
      <c r="H53" s="14" t="s">
        <v>17</v>
      </c>
      <c r="N53" s="7">
        <f t="shared" si="2"/>
        <v>0</v>
      </c>
    </row>
    <row r="54" spans="1:18" s="7" customFormat="1" ht="12.75" hidden="1" customHeight="1" x14ac:dyDescent="0.2">
      <c r="A54" s="66" t="s">
        <v>43</v>
      </c>
      <c r="B54" s="40"/>
      <c r="C54" s="40"/>
      <c r="D54" s="14"/>
      <c r="E54" s="14">
        <v>5</v>
      </c>
      <c r="F54" s="15" t="s">
        <v>12</v>
      </c>
      <c r="G54" s="14" t="s">
        <v>29</v>
      </c>
      <c r="H54" s="14" t="s">
        <v>64</v>
      </c>
      <c r="N54" s="7">
        <f t="shared" si="2"/>
        <v>0</v>
      </c>
    </row>
    <row r="55" spans="1:18" s="7" customFormat="1" ht="12.75" hidden="1" customHeight="1" x14ac:dyDescent="0.2">
      <c r="A55" s="66" t="s">
        <v>88</v>
      </c>
      <c r="B55" s="40"/>
      <c r="C55" s="40"/>
      <c r="E55" s="14">
        <v>5</v>
      </c>
      <c r="F55" s="15" t="s">
        <v>12</v>
      </c>
      <c r="G55" s="14" t="s">
        <v>29</v>
      </c>
      <c r="H55" s="14" t="s">
        <v>60</v>
      </c>
      <c r="N55" s="7">
        <f t="shared" si="2"/>
        <v>0</v>
      </c>
    </row>
    <row r="56" spans="1:18" s="7" customFormat="1" ht="12.75" hidden="1" customHeight="1" x14ac:dyDescent="0.2">
      <c r="A56" s="66" t="s">
        <v>150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4" t="s">
        <v>19</v>
      </c>
      <c r="J56" s="19"/>
      <c r="K56" s="19"/>
      <c r="N56" s="7">
        <f t="shared" si="2"/>
        <v>0</v>
      </c>
    </row>
    <row r="57" spans="1:18" s="7" customFormat="1" ht="12.75" hidden="1" customHeight="1" x14ac:dyDescent="0.2">
      <c r="A57" s="66" t="s">
        <v>151</v>
      </c>
      <c r="B57" s="40"/>
      <c r="C57" s="40"/>
      <c r="D57" s="14"/>
      <c r="E57" s="14">
        <v>5</v>
      </c>
      <c r="F57" s="15" t="s">
        <v>12</v>
      </c>
      <c r="G57" s="14" t="s">
        <v>29</v>
      </c>
      <c r="H57" s="14" t="s">
        <v>82</v>
      </c>
      <c r="J57" s="19"/>
      <c r="K57" s="19"/>
      <c r="N57" s="7">
        <f t="shared" si="2"/>
        <v>0</v>
      </c>
    </row>
    <row r="58" spans="1:18" s="7" customFormat="1" ht="12.75" customHeight="1" x14ac:dyDescent="0.2">
      <c r="A58" s="66" t="s">
        <v>44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45</v>
      </c>
      <c r="J58" s="19">
        <v>129864.1</v>
      </c>
      <c r="K58" s="19"/>
      <c r="L58" s="7">
        <v>40682.81</v>
      </c>
      <c r="N58" s="7">
        <f t="shared" si="2"/>
        <v>103317.19</v>
      </c>
      <c r="P58" s="7">
        <v>144000</v>
      </c>
      <c r="R58" s="7">
        <v>144000</v>
      </c>
    </row>
    <row r="59" spans="1:18" s="7" customFormat="1" ht="12.75" hidden="1" customHeight="1" x14ac:dyDescent="0.2">
      <c r="A59" s="66" t="s">
        <v>152</v>
      </c>
      <c r="B59" s="40"/>
      <c r="C59" s="40"/>
      <c r="D59" s="14"/>
      <c r="E59" s="14">
        <v>5</v>
      </c>
      <c r="F59" s="15" t="s">
        <v>12</v>
      </c>
      <c r="G59" s="14" t="s">
        <v>29</v>
      </c>
      <c r="H59" s="14" t="s">
        <v>102</v>
      </c>
      <c r="N59" s="7">
        <f t="shared" si="2"/>
        <v>0</v>
      </c>
    </row>
    <row r="60" spans="1:18" s="7" customFormat="1" ht="12.75" hidden="1" customHeight="1" x14ac:dyDescent="0.2">
      <c r="A60" s="66" t="s">
        <v>153</v>
      </c>
      <c r="B60" s="40"/>
      <c r="C60" s="40"/>
      <c r="D60" s="14"/>
      <c r="E60" s="14">
        <v>5</v>
      </c>
      <c r="F60" s="15" t="s">
        <v>12</v>
      </c>
      <c r="G60" s="14" t="s">
        <v>29</v>
      </c>
      <c r="H60" s="14" t="s">
        <v>146</v>
      </c>
      <c r="N60" s="7">
        <f t="shared" si="2"/>
        <v>0</v>
      </c>
    </row>
    <row r="61" spans="1:18" s="7" customFormat="1" ht="12.75" hidden="1" customHeight="1" x14ac:dyDescent="0.2">
      <c r="A61" s="66" t="s">
        <v>46</v>
      </c>
      <c r="B61" s="40"/>
      <c r="C61" s="40"/>
      <c r="D61" s="14"/>
      <c r="E61" s="14">
        <v>5</v>
      </c>
      <c r="F61" s="15" t="s">
        <v>12</v>
      </c>
      <c r="G61" s="14" t="s">
        <v>29</v>
      </c>
      <c r="H61" s="14" t="s">
        <v>47</v>
      </c>
      <c r="N61" s="7">
        <f t="shared" si="2"/>
        <v>0</v>
      </c>
    </row>
    <row r="62" spans="1:18" s="7" customFormat="1" ht="12.75" hidden="1" customHeight="1" x14ac:dyDescent="0.2">
      <c r="A62" s="66" t="s">
        <v>154</v>
      </c>
      <c r="B62" s="40"/>
      <c r="C62" s="40"/>
      <c r="E62" s="14">
        <v>5</v>
      </c>
      <c r="F62" s="15" t="s">
        <v>12</v>
      </c>
      <c r="G62" s="14" t="s">
        <v>29</v>
      </c>
      <c r="H62" s="14" t="s">
        <v>15</v>
      </c>
      <c r="N62" s="7">
        <f t="shared" si="2"/>
        <v>0</v>
      </c>
    </row>
    <row r="63" spans="1:18" s="7" customFormat="1" ht="12.75" hidden="1" customHeight="1" x14ac:dyDescent="0.2">
      <c r="A63" s="66" t="s">
        <v>51</v>
      </c>
      <c r="B63" s="40"/>
      <c r="C63" s="40"/>
      <c r="D63" s="14"/>
      <c r="E63" s="14">
        <v>5</v>
      </c>
      <c r="F63" s="15" t="s">
        <v>12</v>
      </c>
      <c r="G63" s="14" t="s">
        <v>29</v>
      </c>
      <c r="H63" s="14" t="s">
        <v>24</v>
      </c>
      <c r="N63" s="7">
        <f t="shared" si="2"/>
        <v>0</v>
      </c>
    </row>
    <row r="64" spans="1:18" s="7" customFormat="1" ht="12.75" hidden="1" customHeight="1" x14ac:dyDescent="0.2">
      <c r="A64" s="66" t="s">
        <v>50</v>
      </c>
      <c r="B64" s="40"/>
      <c r="C64" s="40"/>
      <c r="D64" s="14"/>
      <c r="E64" s="14">
        <v>5</v>
      </c>
      <c r="F64" s="15" t="s">
        <v>12</v>
      </c>
      <c r="G64" s="14" t="s">
        <v>34</v>
      </c>
      <c r="H64" s="14" t="s">
        <v>8</v>
      </c>
      <c r="N64" s="7">
        <f t="shared" si="2"/>
        <v>0</v>
      </c>
    </row>
    <row r="65" spans="1:14" s="7" customFormat="1" ht="12.75" hidden="1" customHeight="1" x14ac:dyDescent="0.2">
      <c r="A65" s="66" t="s">
        <v>52</v>
      </c>
      <c r="B65" s="40"/>
      <c r="C65" s="40"/>
      <c r="D65" s="14"/>
      <c r="E65" s="14">
        <v>5</v>
      </c>
      <c r="F65" s="15" t="s">
        <v>12</v>
      </c>
      <c r="G65" s="14" t="s">
        <v>34</v>
      </c>
      <c r="H65" s="14" t="s">
        <v>10</v>
      </c>
      <c r="N65" s="7">
        <f t="shared" si="2"/>
        <v>0</v>
      </c>
    </row>
    <row r="66" spans="1:14" s="7" customFormat="1" ht="12.75" hidden="1" customHeight="1" x14ac:dyDescent="0.2">
      <c r="A66" s="66" t="s">
        <v>48</v>
      </c>
      <c r="B66" s="40"/>
      <c r="C66" s="40"/>
      <c r="D66" s="14"/>
      <c r="E66" s="14">
        <v>5</v>
      </c>
      <c r="F66" s="15" t="s">
        <v>12</v>
      </c>
      <c r="G66" s="14" t="s">
        <v>29</v>
      </c>
      <c r="H66" s="16" t="s">
        <v>49</v>
      </c>
      <c r="N66" s="7">
        <f t="shared" si="2"/>
        <v>0</v>
      </c>
    </row>
    <row r="67" spans="1:14" s="7" customFormat="1" ht="12.75" hidden="1" customHeight="1" x14ac:dyDescent="0.2">
      <c r="A67" s="66" t="s">
        <v>53</v>
      </c>
      <c r="B67" s="40"/>
      <c r="C67" s="40"/>
      <c r="E67" s="14">
        <v>5</v>
      </c>
      <c r="F67" s="15" t="s">
        <v>12</v>
      </c>
      <c r="G67" s="14" t="s">
        <v>54</v>
      </c>
      <c r="H67" s="14" t="s">
        <v>8</v>
      </c>
      <c r="N67" s="7">
        <f t="shared" si="2"/>
        <v>0</v>
      </c>
    </row>
    <row r="68" spans="1:14" s="7" customFormat="1" ht="12.75" hidden="1" customHeight="1" x14ac:dyDescent="0.2">
      <c r="A68" s="66" t="s">
        <v>55</v>
      </c>
      <c r="B68" s="40"/>
      <c r="C68" s="40"/>
      <c r="E68" s="14">
        <v>5</v>
      </c>
      <c r="F68" s="15" t="s">
        <v>12</v>
      </c>
      <c r="G68" s="14" t="s">
        <v>54</v>
      </c>
      <c r="H68" s="14" t="s">
        <v>10</v>
      </c>
      <c r="N68" s="7">
        <f t="shared" si="2"/>
        <v>0</v>
      </c>
    </row>
    <row r="69" spans="1:14" s="7" customFormat="1" ht="12.75" hidden="1" customHeight="1" x14ac:dyDescent="0.2">
      <c r="A69" s="66" t="s">
        <v>56</v>
      </c>
      <c r="B69" s="40"/>
      <c r="C69" s="40"/>
      <c r="E69" s="14">
        <v>5</v>
      </c>
      <c r="F69" s="15" t="s">
        <v>12</v>
      </c>
      <c r="G69" s="14" t="s">
        <v>54</v>
      </c>
      <c r="H69" s="14" t="s">
        <v>15</v>
      </c>
      <c r="N69" s="7">
        <f t="shared" si="2"/>
        <v>0</v>
      </c>
    </row>
    <row r="70" spans="1:14" s="7" customFormat="1" ht="12.75" hidden="1" customHeight="1" x14ac:dyDescent="0.2">
      <c r="A70" s="66" t="s">
        <v>57</v>
      </c>
      <c r="B70" s="40"/>
      <c r="C70" s="40"/>
      <c r="E70" s="14">
        <v>5</v>
      </c>
      <c r="F70" s="15" t="s">
        <v>12</v>
      </c>
      <c r="G70" s="14" t="s">
        <v>54</v>
      </c>
      <c r="H70" s="14" t="s">
        <v>17</v>
      </c>
      <c r="N70" s="7">
        <f t="shared" si="2"/>
        <v>0</v>
      </c>
    </row>
    <row r="71" spans="1:14" s="7" customFormat="1" ht="12.75" hidden="1" customHeight="1" x14ac:dyDescent="0.2">
      <c r="A71" s="66" t="s">
        <v>58</v>
      </c>
      <c r="B71" s="40"/>
      <c r="C71" s="40"/>
      <c r="E71" s="14">
        <v>5</v>
      </c>
      <c r="F71" s="14" t="s">
        <v>12</v>
      </c>
      <c r="G71" s="14" t="s">
        <v>59</v>
      </c>
      <c r="H71" s="14" t="s">
        <v>60</v>
      </c>
      <c r="N71" s="7">
        <f t="shared" si="2"/>
        <v>0</v>
      </c>
    </row>
    <row r="72" spans="1:14" s="7" customFormat="1" ht="12.75" hidden="1" customHeight="1" x14ac:dyDescent="0.2">
      <c r="A72" s="66" t="s">
        <v>66</v>
      </c>
      <c r="B72" s="40"/>
      <c r="C72" s="40"/>
      <c r="E72" s="14">
        <v>5</v>
      </c>
      <c r="F72" s="15" t="s">
        <v>12</v>
      </c>
      <c r="G72" s="14" t="s">
        <v>67</v>
      </c>
      <c r="H72" s="14" t="s">
        <v>8</v>
      </c>
      <c r="N72" s="7">
        <f t="shared" si="2"/>
        <v>0</v>
      </c>
    </row>
    <row r="73" spans="1:14" s="7" customFormat="1" ht="12.75" hidden="1" customHeight="1" x14ac:dyDescent="0.2">
      <c r="A73" s="66" t="s">
        <v>61</v>
      </c>
      <c r="B73" s="40"/>
      <c r="C73" s="40"/>
      <c r="E73" s="14">
        <v>5</v>
      </c>
      <c r="F73" s="15" t="s">
        <v>12</v>
      </c>
      <c r="G73" s="14" t="s">
        <v>59</v>
      </c>
      <c r="H73" s="14" t="s">
        <v>8</v>
      </c>
      <c r="N73" s="7">
        <f t="shared" si="2"/>
        <v>0</v>
      </c>
    </row>
    <row r="74" spans="1:14" s="7" customFormat="1" ht="12.75" hidden="1" customHeight="1" x14ac:dyDescent="0.2">
      <c r="A74" s="66" t="s">
        <v>62</v>
      </c>
      <c r="B74" s="40"/>
      <c r="C74" s="40"/>
      <c r="E74" s="14">
        <v>5</v>
      </c>
      <c r="F74" s="15" t="s">
        <v>12</v>
      </c>
      <c r="G74" s="14" t="s">
        <v>59</v>
      </c>
      <c r="H74" s="14" t="s">
        <v>10</v>
      </c>
      <c r="N74" s="7">
        <f t="shared" si="2"/>
        <v>0</v>
      </c>
    </row>
    <row r="75" spans="1:14" s="7" customFormat="1" ht="12.75" hidden="1" customHeight="1" x14ac:dyDescent="0.2">
      <c r="A75" s="66" t="s">
        <v>63</v>
      </c>
      <c r="B75" s="40"/>
      <c r="C75" s="40"/>
      <c r="E75" s="14">
        <v>5</v>
      </c>
      <c r="F75" s="15" t="s">
        <v>12</v>
      </c>
      <c r="G75" s="14" t="s">
        <v>59</v>
      </c>
      <c r="H75" s="14" t="s">
        <v>64</v>
      </c>
      <c r="N75" s="7">
        <f t="shared" si="2"/>
        <v>0</v>
      </c>
    </row>
    <row r="76" spans="1:14" s="7" customFormat="1" ht="12.75" hidden="1" customHeight="1" x14ac:dyDescent="0.2">
      <c r="A76" s="66" t="s">
        <v>155</v>
      </c>
      <c r="B76" s="40"/>
      <c r="C76" s="40"/>
      <c r="E76" s="14">
        <v>5</v>
      </c>
      <c r="F76" s="15" t="s">
        <v>12</v>
      </c>
      <c r="G76" s="14" t="s">
        <v>59</v>
      </c>
      <c r="H76" s="14" t="s">
        <v>15</v>
      </c>
      <c r="N76" s="7">
        <f t="shared" si="2"/>
        <v>0</v>
      </c>
    </row>
    <row r="77" spans="1:14" s="7" customFormat="1" ht="12.75" hidden="1" customHeight="1" x14ac:dyDescent="0.2">
      <c r="A77" s="66" t="s">
        <v>156</v>
      </c>
      <c r="B77" s="40"/>
      <c r="C77" s="40"/>
      <c r="E77" s="14">
        <v>5</v>
      </c>
      <c r="F77" s="14" t="s">
        <v>12</v>
      </c>
      <c r="G77" s="14" t="s">
        <v>59</v>
      </c>
      <c r="H77" s="14" t="s">
        <v>17</v>
      </c>
      <c r="N77" s="7">
        <f t="shared" si="2"/>
        <v>0</v>
      </c>
    </row>
    <row r="78" spans="1:14" s="7" customFormat="1" ht="12.75" hidden="1" customHeight="1" x14ac:dyDescent="0.2">
      <c r="A78" s="66" t="s">
        <v>63</v>
      </c>
      <c r="B78" s="40"/>
      <c r="C78" s="40"/>
      <c r="E78" s="14">
        <v>5</v>
      </c>
      <c r="F78" s="15" t="s">
        <v>12</v>
      </c>
      <c r="G78" s="14" t="s">
        <v>59</v>
      </c>
      <c r="H78" s="14" t="s">
        <v>64</v>
      </c>
      <c r="N78" s="7">
        <f t="shared" ref="N78:N113" si="3">P78-L78</f>
        <v>0</v>
      </c>
    </row>
    <row r="79" spans="1:14" s="7" customFormat="1" ht="12.75" hidden="1" customHeight="1" x14ac:dyDescent="0.2">
      <c r="A79" s="66" t="s">
        <v>65</v>
      </c>
      <c r="B79" s="40"/>
      <c r="C79" s="40"/>
      <c r="E79" s="14">
        <v>5</v>
      </c>
      <c r="F79" s="15" t="s">
        <v>12</v>
      </c>
      <c r="G79" s="14" t="s">
        <v>59</v>
      </c>
      <c r="H79" s="14" t="s">
        <v>19</v>
      </c>
      <c r="N79" s="7">
        <f t="shared" si="3"/>
        <v>0</v>
      </c>
    </row>
    <row r="80" spans="1:14" s="7" customFormat="1" ht="12.75" hidden="1" customHeight="1" x14ac:dyDescent="0.2">
      <c r="A80" s="66" t="s">
        <v>157</v>
      </c>
      <c r="B80" s="40"/>
      <c r="C80" s="40"/>
      <c r="E80" s="14">
        <v>5</v>
      </c>
      <c r="F80" s="15" t="s">
        <v>12</v>
      </c>
      <c r="G80" s="14" t="s">
        <v>93</v>
      </c>
      <c r="H80" s="14" t="s">
        <v>8</v>
      </c>
      <c r="N80" s="7">
        <f t="shared" si="3"/>
        <v>0</v>
      </c>
    </row>
    <row r="81" spans="1:18" s="7" customFormat="1" ht="12.75" hidden="1" customHeight="1" x14ac:dyDescent="0.2">
      <c r="A81" s="66" t="s">
        <v>66</v>
      </c>
      <c r="B81" s="40"/>
      <c r="C81" s="40"/>
      <c r="E81" s="14">
        <v>5</v>
      </c>
      <c r="F81" s="15" t="s">
        <v>12</v>
      </c>
      <c r="G81" s="14" t="s">
        <v>67</v>
      </c>
      <c r="H81" s="14" t="s">
        <v>8</v>
      </c>
      <c r="N81" s="7">
        <f t="shared" si="3"/>
        <v>0</v>
      </c>
    </row>
    <row r="82" spans="1:18" s="7" customFormat="1" ht="12.75" hidden="1" customHeight="1" x14ac:dyDescent="0.2">
      <c r="A82" s="66" t="s">
        <v>68</v>
      </c>
      <c r="B82" s="40"/>
      <c r="C82" s="40"/>
      <c r="E82" s="14">
        <v>5</v>
      </c>
      <c r="F82" s="15" t="s">
        <v>12</v>
      </c>
      <c r="G82" s="14" t="s">
        <v>67</v>
      </c>
      <c r="H82" s="14" t="s">
        <v>10</v>
      </c>
      <c r="N82" s="7">
        <f t="shared" si="3"/>
        <v>0</v>
      </c>
    </row>
    <row r="83" spans="1:18" s="7" customFormat="1" ht="12.75" hidden="1" customHeight="1" x14ac:dyDescent="0.2">
      <c r="A83" s="66" t="s">
        <v>158</v>
      </c>
      <c r="B83" s="40"/>
      <c r="C83" s="40"/>
      <c r="E83" s="14">
        <v>5</v>
      </c>
      <c r="F83" s="15" t="s">
        <v>12</v>
      </c>
      <c r="G83" s="14" t="s">
        <v>70</v>
      </c>
      <c r="H83" s="14" t="s">
        <v>8</v>
      </c>
      <c r="N83" s="7">
        <f t="shared" si="3"/>
        <v>0</v>
      </c>
    </row>
    <row r="84" spans="1:18" s="7" customFormat="1" ht="12.75" hidden="1" customHeight="1" x14ac:dyDescent="0.2">
      <c r="A84" s="66" t="s">
        <v>159</v>
      </c>
      <c r="B84" s="40"/>
      <c r="C84" s="40"/>
      <c r="E84" s="14">
        <v>5</v>
      </c>
      <c r="F84" s="15" t="s">
        <v>12</v>
      </c>
      <c r="G84" s="14" t="s">
        <v>70</v>
      </c>
      <c r="H84" s="14" t="s">
        <v>10</v>
      </c>
      <c r="N84" s="7">
        <f t="shared" si="3"/>
        <v>0</v>
      </c>
    </row>
    <row r="85" spans="1:18" s="7" customFormat="1" ht="12.75" hidden="1" customHeight="1" x14ac:dyDescent="0.2">
      <c r="A85" s="66" t="s">
        <v>69</v>
      </c>
      <c r="B85" s="40"/>
      <c r="C85" s="40"/>
      <c r="E85" s="14">
        <v>5</v>
      </c>
      <c r="F85" s="15" t="s">
        <v>12</v>
      </c>
      <c r="G85" s="14" t="s">
        <v>70</v>
      </c>
      <c r="H85" s="14" t="s">
        <v>15</v>
      </c>
      <c r="N85" s="7">
        <f t="shared" si="3"/>
        <v>0</v>
      </c>
    </row>
    <row r="86" spans="1:18" s="7" customFormat="1" ht="12.75" hidden="1" customHeight="1" x14ac:dyDescent="0.2">
      <c r="A86" s="66" t="s">
        <v>160</v>
      </c>
      <c r="B86" s="40"/>
      <c r="C86" s="40"/>
      <c r="E86" s="14">
        <v>5</v>
      </c>
      <c r="F86" s="15" t="s">
        <v>12</v>
      </c>
      <c r="G86" s="14" t="s">
        <v>163</v>
      </c>
      <c r="H86" s="14" t="s">
        <v>8</v>
      </c>
      <c r="N86" s="7">
        <f t="shared" si="3"/>
        <v>0</v>
      </c>
    </row>
    <row r="87" spans="1:18" s="7" customFormat="1" ht="12.75" hidden="1" customHeight="1" x14ac:dyDescent="0.2">
      <c r="A87" s="66" t="s">
        <v>161</v>
      </c>
      <c r="B87" s="40"/>
      <c r="C87" s="40"/>
      <c r="E87" s="14">
        <v>5</v>
      </c>
      <c r="F87" s="15" t="s">
        <v>12</v>
      </c>
      <c r="G87" s="14" t="s">
        <v>163</v>
      </c>
      <c r="H87" s="16" t="s">
        <v>49</v>
      </c>
      <c r="N87" s="7">
        <f t="shared" si="3"/>
        <v>0</v>
      </c>
    </row>
    <row r="88" spans="1:18" s="7" customFormat="1" ht="12.75" hidden="1" customHeight="1" x14ac:dyDescent="0.2">
      <c r="A88" s="66" t="s">
        <v>71</v>
      </c>
      <c r="B88" s="40"/>
      <c r="C88" s="40"/>
      <c r="E88" s="14">
        <v>5</v>
      </c>
      <c r="F88" s="15" t="s">
        <v>12</v>
      </c>
      <c r="G88" s="14" t="s">
        <v>163</v>
      </c>
      <c r="H88" s="14" t="s">
        <v>10</v>
      </c>
      <c r="N88" s="7">
        <f t="shared" si="3"/>
        <v>0</v>
      </c>
    </row>
    <row r="89" spans="1:18" s="7" customFormat="1" ht="12.75" hidden="1" customHeight="1" x14ac:dyDescent="0.2">
      <c r="A89" s="66" t="s">
        <v>162</v>
      </c>
      <c r="B89" s="40"/>
      <c r="C89" s="40"/>
      <c r="E89" s="14">
        <v>5</v>
      </c>
      <c r="F89" s="15" t="s">
        <v>12</v>
      </c>
      <c r="G89" s="14" t="s">
        <v>163</v>
      </c>
      <c r="H89" s="14" t="s">
        <v>15</v>
      </c>
      <c r="N89" s="7">
        <f t="shared" si="3"/>
        <v>0</v>
      </c>
    </row>
    <row r="90" spans="1:18" s="7" customFormat="1" ht="12.75" hidden="1" customHeight="1" x14ac:dyDescent="0.2">
      <c r="A90" s="66" t="s">
        <v>72</v>
      </c>
      <c r="B90" s="40"/>
      <c r="C90" s="40"/>
      <c r="E90" s="14">
        <v>5</v>
      </c>
      <c r="F90" s="15" t="s">
        <v>12</v>
      </c>
      <c r="G90" s="14" t="s">
        <v>70</v>
      </c>
      <c r="H90" s="14" t="s">
        <v>49</v>
      </c>
      <c r="N90" s="7">
        <f t="shared" si="3"/>
        <v>0</v>
      </c>
    </row>
    <row r="91" spans="1:18" s="7" customFormat="1" ht="12.75" hidden="1" customHeight="1" x14ac:dyDescent="0.2">
      <c r="A91" s="66" t="s">
        <v>164</v>
      </c>
      <c r="B91" s="40"/>
      <c r="C91" s="40"/>
      <c r="E91" s="14">
        <v>5</v>
      </c>
      <c r="F91" s="15" t="s">
        <v>12</v>
      </c>
      <c r="G91" s="14" t="s">
        <v>74</v>
      </c>
      <c r="H91" s="14" t="s">
        <v>10</v>
      </c>
      <c r="N91" s="7">
        <f t="shared" si="3"/>
        <v>0</v>
      </c>
    </row>
    <row r="92" spans="1:18" s="7" customFormat="1" ht="12.75" hidden="1" customHeight="1" x14ac:dyDescent="0.2">
      <c r="A92" s="66" t="s">
        <v>165</v>
      </c>
      <c r="B92" s="40"/>
      <c r="C92" s="40"/>
      <c r="E92" s="14">
        <v>5</v>
      </c>
      <c r="F92" s="15" t="s">
        <v>12</v>
      </c>
      <c r="G92" s="14" t="s">
        <v>74</v>
      </c>
      <c r="H92" s="14" t="s">
        <v>15</v>
      </c>
      <c r="N92" s="7">
        <f t="shared" si="3"/>
        <v>0</v>
      </c>
    </row>
    <row r="93" spans="1:18" s="7" customFormat="1" ht="12.75" hidden="1" customHeight="1" x14ac:dyDescent="0.2">
      <c r="A93" s="66" t="s">
        <v>166</v>
      </c>
      <c r="B93" s="40"/>
      <c r="C93" s="40"/>
      <c r="E93" s="14">
        <v>5</v>
      </c>
      <c r="F93" s="15" t="s">
        <v>12</v>
      </c>
      <c r="G93" s="14" t="s">
        <v>74</v>
      </c>
      <c r="H93" s="14" t="s">
        <v>17</v>
      </c>
      <c r="N93" s="7">
        <f t="shared" si="3"/>
        <v>0</v>
      </c>
    </row>
    <row r="94" spans="1:18" s="7" customFormat="1" ht="12.75" hidden="1" customHeight="1" x14ac:dyDescent="0.2">
      <c r="A94" s="66" t="s">
        <v>167</v>
      </c>
      <c r="B94" s="40"/>
      <c r="C94" s="40"/>
      <c r="E94" s="14">
        <v>5</v>
      </c>
      <c r="F94" s="15" t="s">
        <v>12</v>
      </c>
      <c r="G94" s="14" t="s">
        <v>74</v>
      </c>
      <c r="H94" s="14" t="s">
        <v>8</v>
      </c>
      <c r="N94" s="7">
        <f t="shared" si="3"/>
        <v>0</v>
      </c>
    </row>
    <row r="95" spans="1:18" s="7" customFormat="1" ht="12.75" hidden="1" customHeight="1" x14ac:dyDescent="0.2">
      <c r="A95" s="66" t="s">
        <v>168</v>
      </c>
      <c r="B95" s="40"/>
      <c r="C95" s="40"/>
      <c r="E95" s="14">
        <v>5</v>
      </c>
      <c r="F95" s="15" t="s">
        <v>12</v>
      </c>
      <c r="G95" s="14" t="s">
        <v>74</v>
      </c>
      <c r="H95" s="14" t="s">
        <v>45</v>
      </c>
      <c r="N95" s="7">
        <f t="shared" si="3"/>
        <v>0</v>
      </c>
    </row>
    <row r="96" spans="1:18" s="7" customFormat="1" ht="12.75" customHeight="1" x14ac:dyDescent="0.2">
      <c r="A96" s="66" t="s">
        <v>73</v>
      </c>
      <c r="B96" s="40"/>
      <c r="C96" s="40"/>
      <c r="E96" s="14">
        <v>5</v>
      </c>
      <c r="F96" s="15" t="s">
        <v>12</v>
      </c>
      <c r="G96" s="14" t="s">
        <v>74</v>
      </c>
      <c r="H96" s="14" t="s">
        <v>64</v>
      </c>
      <c r="N96" s="7">
        <f t="shared" si="3"/>
        <v>10000</v>
      </c>
      <c r="P96" s="7">
        <v>10000</v>
      </c>
      <c r="R96" s="7">
        <v>10000</v>
      </c>
    </row>
    <row r="97" spans="1:14" s="7" customFormat="1" ht="12.75" hidden="1" customHeight="1" x14ac:dyDescent="0.2">
      <c r="A97" s="66" t="s">
        <v>75</v>
      </c>
      <c r="B97" s="40"/>
      <c r="C97" s="40"/>
      <c r="E97" s="14">
        <v>5</v>
      </c>
      <c r="F97" s="15" t="s">
        <v>12</v>
      </c>
      <c r="G97" s="14" t="s">
        <v>74</v>
      </c>
      <c r="H97" s="14" t="s">
        <v>19</v>
      </c>
      <c r="N97" s="7">
        <f t="shared" si="3"/>
        <v>0</v>
      </c>
    </row>
    <row r="98" spans="1:14" s="7" customFormat="1" ht="12.75" hidden="1" customHeight="1" x14ac:dyDescent="0.2">
      <c r="A98" s="66" t="s">
        <v>76</v>
      </c>
      <c r="B98" s="40"/>
      <c r="C98" s="40"/>
      <c r="E98" s="14">
        <v>5</v>
      </c>
      <c r="F98" s="15" t="s">
        <v>12</v>
      </c>
      <c r="G98" s="14" t="s">
        <v>74</v>
      </c>
      <c r="H98" s="14" t="s">
        <v>60</v>
      </c>
      <c r="N98" s="7">
        <f t="shared" si="3"/>
        <v>0</v>
      </c>
    </row>
    <row r="99" spans="1:14" s="7" customFormat="1" ht="12.75" hidden="1" customHeight="1" x14ac:dyDescent="0.2">
      <c r="A99" s="66" t="s">
        <v>77</v>
      </c>
      <c r="B99" s="40"/>
      <c r="C99" s="40"/>
      <c r="E99" s="14">
        <v>5</v>
      </c>
      <c r="F99" s="15" t="s">
        <v>12</v>
      </c>
      <c r="G99" s="14" t="s">
        <v>74</v>
      </c>
      <c r="H99" s="14" t="s">
        <v>49</v>
      </c>
      <c r="N99" s="7">
        <f t="shared" si="3"/>
        <v>0</v>
      </c>
    </row>
    <row r="100" spans="1:14" s="7" customFormat="1" ht="12.75" hidden="1" customHeight="1" x14ac:dyDescent="0.2">
      <c r="A100" s="66" t="s">
        <v>165</v>
      </c>
      <c r="B100" s="40"/>
      <c r="C100" s="40"/>
      <c r="E100" s="14">
        <v>5</v>
      </c>
      <c r="F100" s="15" t="s">
        <v>12</v>
      </c>
      <c r="G100" s="14" t="s">
        <v>74</v>
      </c>
      <c r="H100" s="14" t="s">
        <v>15</v>
      </c>
      <c r="N100" s="7">
        <f t="shared" si="3"/>
        <v>0</v>
      </c>
    </row>
    <row r="101" spans="1:14" s="7" customFormat="1" ht="12.75" hidden="1" customHeight="1" x14ac:dyDescent="0.2">
      <c r="A101" s="66" t="s">
        <v>78</v>
      </c>
      <c r="B101" s="40"/>
      <c r="C101" s="40"/>
      <c r="E101" s="14">
        <v>5</v>
      </c>
      <c r="F101" s="15" t="s">
        <v>12</v>
      </c>
      <c r="G101" s="14" t="s">
        <v>79</v>
      </c>
      <c r="H101" s="14" t="s">
        <v>10</v>
      </c>
      <c r="N101" s="7">
        <f t="shared" si="3"/>
        <v>0</v>
      </c>
    </row>
    <row r="102" spans="1:14" s="7" customFormat="1" ht="12.75" hidden="1" customHeight="1" x14ac:dyDescent="0.2">
      <c r="A102" s="66" t="s">
        <v>80</v>
      </c>
      <c r="B102" s="40"/>
      <c r="C102" s="40"/>
      <c r="E102" s="14">
        <v>5</v>
      </c>
      <c r="F102" s="15" t="s">
        <v>12</v>
      </c>
      <c r="G102" s="14" t="s">
        <v>79</v>
      </c>
      <c r="H102" s="14" t="s">
        <v>15</v>
      </c>
      <c r="N102" s="7">
        <f t="shared" si="3"/>
        <v>0</v>
      </c>
    </row>
    <row r="103" spans="1:14" s="7" customFormat="1" ht="12.75" hidden="1" customHeight="1" x14ac:dyDescent="0.2">
      <c r="A103" s="66" t="s">
        <v>169</v>
      </c>
      <c r="B103" s="40"/>
      <c r="C103" s="40"/>
      <c r="E103" s="14">
        <v>5</v>
      </c>
      <c r="F103" s="15" t="s">
        <v>12</v>
      </c>
      <c r="G103" s="14" t="s">
        <v>79</v>
      </c>
      <c r="H103" s="15" t="s">
        <v>60</v>
      </c>
      <c r="N103" s="7">
        <f t="shared" si="3"/>
        <v>0</v>
      </c>
    </row>
    <row r="104" spans="1:14" s="7" customFormat="1" ht="12.75" hidden="1" customHeight="1" x14ac:dyDescent="0.2">
      <c r="A104" s="66" t="s">
        <v>170</v>
      </c>
      <c r="B104" s="40"/>
      <c r="C104" s="40"/>
      <c r="E104" s="14">
        <v>5</v>
      </c>
      <c r="F104" s="15" t="s">
        <v>12</v>
      </c>
      <c r="G104" s="14" t="s">
        <v>79</v>
      </c>
      <c r="H104" s="15" t="s">
        <v>19</v>
      </c>
      <c r="N104" s="7">
        <f t="shared" si="3"/>
        <v>0</v>
      </c>
    </row>
    <row r="105" spans="1:14" s="7" customFormat="1" ht="12.75" hidden="1" customHeight="1" x14ac:dyDescent="0.2">
      <c r="A105" s="66" t="s">
        <v>171</v>
      </c>
      <c r="B105" s="40"/>
      <c r="C105" s="40"/>
      <c r="E105" s="14">
        <v>5</v>
      </c>
      <c r="F105" s="15" t="s">
        <v>12</v>
      </c>
      <c r="G105" s="14" t="s">
        <v>79</v>
      </c>
      <c r="H105" s="15" t="s">
        <v>82</v>
      </c>
      <c r="N105" s="7">
        <f t="shared" si="3"/>
        <v>0</v>
      </c>
    </row>
    <row r="106" spans="1:14" s="7" customFormat="1" ht="12.75" hidden="1" customHeight="1" x14ac:dyDescent="0.2">
      <c r="A106" s="66" t="s">
        <v>81</v>
      </c>
      <c r="B106" s="40"/>
      <c r="C106" s="40"/>
      <c r="E106" s="14">
        <v>5</v>
      </c>
      <c r="F106" s="15" t="s">
        <v>12</v>
      </c>
      <c r="G106" s="14" t="s">
        <v>59</v>
      </c>
      <c r="H106" s="15" t="s">
        <v>82</v>
      </c>
      <c r="N106" s="7">
        <f t="shared" si="3"/>
        <v>0</v>
      </c>
    </row>
    <row r="107" spans="1:14" s="7" customFormat="1" ht="12.75" hidden="1" customHeight="1" x14ac:dyDescent="0.2">
      <c r="A107" s="66" t="s">
        <v>83</v>
      </c>
      <c r="B107" s="40"/>
      <c r="C107" s="40"/>
      <c r="E107" s="14">
        <v>5</v>
      </c>
      <c r="F107" s="15" t="s">
        <v>12</v>
      </c>
      <c r="G107" s="14" t="s">
        <v>84</v>
      </c>
      <c r="H107" s="15" t="s">
        <v>8</v>
      </c>
      <c r="N107" s="7">
        <f t="shared" si="3"/>
        <v>0</v>
      </c>
    </row>
    <row r="108" spans="1:14" s="7" customFormat="1" ht="12.75" hidden="1" customHeight="1" x14ac:dyDescent="0.2">
      <c r="A108" s="66" t="s">
        <v>85</v>
      </c>
      <c r="B108" s="40"/>
      <c r="C108" s="40"/>
      <c r="E108" s="14">
        <v>5</v>
      </c>
      <c r="F108" s="15" t="s">
        <v>12</v>
      </c>
      <c r="G108" s="14" t="s">
        <v>84</v>
      </c>
      <c r="H108" s="15" t="s">
        <v>10</v>
      </c>
      <c r="N108" s="7">
        <f t="shared" si="3"/>
        <v>0</v>
      </c>
    </row>
    <row r="109" spans="1:14" s="7" customFormat="1" ht="12.75" hidden="1" customHeight="1" x14ac:dyDescent="0.2">
      <c r="A109" s="66" t="s">
        <v>86</v>
      </c>
      <c r="B109" s="40"/>
      <c r="C109" s="40"/>
      <c r="E109" s="14">
        <v>5</v>
      </c>
      <c r="F109" s="15" t="s">
        <v>12</v>
      </c>
      <c r="G109" s="14" t="s">
        <v>84</v>
      </c>
      <c r="H109" s="15" t="s">
        <v>15</v>
      </c>
      <c r="N109" s="7">
        <f t="shared" si="3"/>
        <v>0</v>
      </c>
    </row>
    <row r="110" spans="1:14" s="7" customFormat="1" ht="12.75" hidden="1" customHeight="1" x14ac:dyDescent="0.2">
      <c r="A110" s="66" t="s">
        <v>172</v>
      </c>
      <c r="B110" s="40"/>
      <c r="C110" s="40"/>
      <c r="E110" s="14">
        <v>5</v>
      </c>
      <c r="F110" s="15" t="s">
        <v>12</v>
      </c>
      <c r="G110" s="14" t="s">
        <v>174</v>
      </c>
      <c r="H110" s="15" t="s">
        <v>8</v>
      </c>
      <c r="N110" s="7">
        <f t="shared" si="3"/>
        <v>0</v>
      </c>
    </row>
    <row r="111" spans="1:14" s="7" customFormat="1" ht="12.75" hidden="1" customHeight="1" x14ac:dyDescent="0.2">
      <c r="A111" s="66" t="s">
        <v>173</v>
      </c>
      <c r="B111" s="40"/>
      <c r="C111" s="40"/>
      <c r="E111" s="14">
        <v>5</v>
      </c>
      <c r="F111" s="15" t="s">
        <v>12</v>
      </c>
      <c r="G111" s="14" t="s">
        <v>174</v>
      </c>
      <c r="H111" s="15" t="s">
        <v>10</v>
      </c>
      <c r="N111" s="7">
        <f t="shared" si="3"/>
        <v>0</v>
      </c>
    </row>
    <row r="112" spans="1:14" s="7" customFormat="1" ht="12.75" hidden="1" customHeight="1" x14ac:dyDescent="0.2">
      <c r="A112" s="66" t="s">
        <v>87</v>
      </c>
      <c r="B112" s="40"/>
      <c r="C112" s="40"/>
      <c r="E112" s="14">
        <v>5</v>
      </c>
      <c r="F112" s="15" t="s">
        <v>12</v>
      </c>
      <c r="G112" s="14" t="s">
        <v>174</v>
      </c>
      <c r="H112" s="15" t="s">
        <v>15</v>
      </c>
      <c r="N112" s="7">
        <f t="shared" si="3"/>
        <v>0</v>
      </c>
    </row>
    <row r="113" spans="1:18" s="7" customFormat="1" ht="12.75" customHeight="1" x14ac:dyDescent="0.2">
      <c r="A113" s="66" t="s">
        <v>294</v>
      </c>
      <c r="B113" s="40"/>
      <c r="C113" s="40"/>
      <c r="E113" s="14">
        <v>5</v>
      </c>
      <c r="F113" s="15" t="s">
        <v>12</v>
      </c>
      <c r="G113" s="83">
        <v>99</v>
      </c>
      <c r="H113" s="89">
        <v>990</v>
      </c>
      <c r="J113" s="7">
        <v>48230</v>
      </c>
      <c r="N113" s="7">
        <f t="shared" si="3"/>
        <v>80000</v>
      </c>
      <c r="P113" s="7">
        <v>80000</v>
      </c>
      <c r="R113" s="7">
        <v>80000</v>
      </c>
    </row>
    <row r="114" spans="1:18" s="7" customFormat="1" ht="18.95" customHeight="1" x14ac:dyDescent="0.2">
      <c r="A114" s="129" t="s">
        <v>191</v>
      </c>
      <c r="B114" s="129"/>
      <c r="C114" s="129"/>
      <c r="J114" s="22">
        <f>SUM(J47:J113)</f>
        <v>267365.43</v>
      </c>
      <c r="K114" s="18"/>
      <c r="L114" s="22">
        <f>SUM(L47:L113)</f>
        <v>48522.81</v>
      </c>
      <c r="N114" s="22">
        <f>SUM(N47:N113)</f>
        <v>275477.19</v>
      </c>
      <c r="P114" s="22">
        <f>SUM(P47:P113)</f>
        <v>324000</v>
      </c>
      <c r="R114" s="22">
        <f>SUM(R47:R113)</f>
        <v>324000</v>
      </c>
    </row>
    <row r="115" spans="1:18" s="7" customFormat="1" ht="6" customHeight="1" x14ac:dyDescent="0.2">
      <c r="A115" s="20"/>
      <c r="B115" s="20"/>
      <c r="C115" s="20"/>
      <c r="J115" s="18"/>
      <c r="K115" s="18"/>
    </row>
    <row r="116" spans="1:18" s="7" customFormat="1" ht="12" hidden="1" customHeight="1" x14ac:dyDescent="0.2">
      <c r="A116" s="69" t="s">
        <v>189</v>
      </c>
    </row>
    <row r="117" spans="1:18" s="7" customFormat="1" ht="12" hidden="1" customHeight="1" x14ac:dyDescent="0.2">
      <c r="A117" s="66" t="s">
        <v>109</v>
      </c>
      <c r="E117" s="14">
        <v>5</v>
      </c>
      <c r="F117" s="15" t="s">
        <v>29</v>
      </c>
      <c r="G117" s="14" t="s">
        <v>7</v>
      </c>
      <c r="H117" s="14" t="s">
        <v>17</v>
      </c>
    </row>
    <row r="118" spans="1:18" s="7" customFormat="1" ht="12" hidden="1" customHeight="1" x14ac:dyDescent="0.2">
      <c r="A118" s="66" t="s">
        <v>180</v>
      </c>
      <c r="E118" s="14">
        <v>5</v>
      </c>
      <c r="F118" s="15" t="s">
        <v>29</v>
      </c>
      <c r="G118" s="14" t="s">
        <v>7</v>
      </c>
      <c r="H118" s="14" t="s">
        <v>64</v>
      </c>
    </row>
    <row r="119" spans="1:18" s="7" customFormat="1" ht="12" hidden="1" customHeight="1" x14ac:dyDescent="0.2">
      <c r="A119" s="66" t="s">
        <v>181</v>
      </c>
      <c r="E119" s="14">
        <v>5</v>
      </c>
      <c r="F119" s="15" t="s">
        <v>29</v>
      </c>
      <c r="G119" s="14" t="s">
        <v>7</v>
      </c>
      <c r="H119" s="16" t="s">
        <v>49</v>
      </c>
    </row>
    <row r="120" spans="1:18" s="7" customFormat="1" ht="12" hidden="1" customHeight="1" x14ac:dyDescent="0.2">
      <c r="A120" s="66" t="s">
        <v>181</v>
      </c>
      <c r="E120" s="14">
        <v>5</v>
      </c>
      <c r="F120" s="15" t="s">
        <v>29</v>
      </c>
      <c r="G120" s="14" t="s">
        <v>7</v>
      </c>
      <c r="H120" s="16" t="s">
        <v>49</v>
      </c>
    </row>
    <row r="121" spans="1:18" s="7" customFormat="1" ht="12" hidden="1" customHeight="1" x14ac:dyDescent="0.2">
      <c r="A121" s="66" t="s">
        <v>182</v>
      </c>
      <c r="E121" s="14">
        <v>5</v>
      </c>
      <c r="F121" s="15" t="s">
        <v>29</v>
      </c>
      <c r="G121" s="14" t="s">
        <v>7</v>
      </c>
      <c r="H121" s="14" t="s">
        <v>10</v>
      </c>
    </row>
    <row r="122" spans="1:18" s="7" customFormat="1" ht="12" hidden="1" customHeight="1" x14ac:dyDescent="0.2">
      <c r="A122" s="66" t="s">
        <v>181</v>
      </c>
      <c r="E122" s="14">
        <v>5</v>
      </c>
      <c r="F122" s="15" t="s">
        <v>29</v>
      </c>
      <c r="G122" s="14" t="s">
        <v>7</v>
      </c>
      <c r="H122" s="16" t="s">
        <v>49</v>
      </c>
    </row>
    <row r="123" spans="1:18" s="7" customFormat="1" ht="12" hidden="1" customHeight="1" x14ac:dyDescent="0.2">
      <c r="A123" s="66" t="s">
        <v>183</v>
      </c>
      <c r="E123" s="14">
        <v>5</v>
      </c>
      <c r="F123" s="15" t="s">
        <v>29</v>
      </c>
      <c r="G123" s="14" t="s">
        <v>7</v>
      </c>
      <c r="H123" s="14" t="s">
        <v>8</v>
      </c>
    </row>
    <row r="124" spans="1:18" s="7" customFormat="1" ht="12" hidden="1" customHeight="1" x14ac:dyDescent="0.2">
      <c r="A124" s="66" t="s">
        <v>184</v>
      </c>
      <c r="E124" s="14">
        <v>5</v>
      </c>
      <c r="F124" s="15" t="s">
        <v>29</v>
      </c>
      <c r="G124" s="14" t="s">
        <v>7</v>
      </c>
      <c r="H124" s="14" t="s">
        <v>15</v>
      </c>
    </row>
    <row r="125" spans="1:18" s="7" customFormat="1" ht="18.95" hidden="1" customHeight="1" x14ac:dyDescent="0.2">
      <c r="A125" s="63" t="s">
        <v>185</v>
      </c>
      <c r="J125" s="64">
        <f>SUM(J117:J124)</f>
        <v>0</v>
      </c>
      <c r="K125" s="27"/>
      <c r="L125" s="64">
        <f>SUM(L117:L124)</f>
        <v>0</v>
      </c>
      <c r="M125" s="27"/>
      <c r="N125" s="64">
        <f>SUM(N117:N124)</f>
        <v>0</v>
      </c>
      <c r="O125" s="27"/>
      <c r="P125" s="64">
        <f>SUM(P117:P124)</f>
        <v>0</v>
      </c>
      <c r="Q125" s="27"/>
      <c r="R125" s="64">
        <f>SUM(R117:R124)</f>
        <v>0</v>
      </c>
    </row>
    <row r="126" spans="1:18" s="7" customFormat="1" ht="6" hidden="1" customHeight="1" x14ac:dyDescent="0.2"/>
    <row r="127" spans="1:18" s="7" customFormat="1" ht="12.75" customHeight="1" x14ac:dyDescent="0.2">
      <c r="A127" s="68" t="s">
        <v>190</v>
      </c>
      <c r="B127" s="11"/>
      <c r="C127" s="11"/>
    </row>
    <row r="128" spans="1:18" s="7" customFormat="1" ht="12.75" hidden="1" customHeight="1" x14ac:dyDescent="0.2">
      <c r="A128" s="11" t="s">
        <v>89</v>
      </c>
      <c r="B128" s="24"/>
      <c r="C128" s="24"/>
    </row>
    <row r="129" spans="1:8" s="7" customFormat="1" ht="12.75" hidden="1" customHeight="1" x14ac:dyDescent="0.2">
      <c r="A129" s="70" t="s">
        <v>90</v>
      </c>
      <c r="B129" s="9"/>
      <c r="C129" s="9"/>
      <c r="E129" s="14">
        <v>1</v>
      </c>
      <c r="F129" s="15" t="s">
        <v>12</v>
      </c>
      <c r="G129" s="14" t="s">
        <v>54</v>
      </c>
      <c r="H129" s="16" t="s">
        <v>10</v>
      </c>
    </row>
    <row r="130" spans="1:8" s="7" customFormat="1" ht="6" customHeight="1" x14ac:dyDescent="0.2">
      <c r="A130" s="70"/>
      <c r="B130" s="9"/>
      <c r="C130" s="9"/>
      <c r="E130" s="14"/>
      <c r="F130" s="15"/>
      <c r="G130" s="14"/>
      <c r="H130" s="16"/>
    </row>
    <row r="131" spans="1:8" s="7" customFormat="1" ht="12.75" customHeight="1" x14ac:dyDescent="0.2">
      <c r="A131" s="71" t="s">
        <v>91</v>
      </c>
      <c r="B131" s="25"/>
      <c r="C131" s="25"/>
    </row>
    <row r="132" spans="1:8" s="7" customFormat="1" ht="12.75" hidden="1" customHeight="1" x14ac:dyDescent="0.2">
      <c r="A132" s="66" t="s">
        <v>92</v>
      </c>
      <c r="B132" s="40"/>
      <c r="C132" s="40"/>
      <c r="E132" s="14">
        <v>1</v>
      </c>
      <c r="F132" s="15" t="s">
        <v>93</v>
      </c>
      <c r="G132" s="14" t="s">
        <v>7</v>
      </c>
      <c r="H132" s="14" t="s">
        <v>8</v>
      </c>
    </row>
    <row r="133" spans="1:8" s="7" customFormat="1" ht="12.75" hidden="1" customHeight="1" x14ac:dyDescent="0.2">
      <c r="A133" s="66" t="s">
        <v>94</v>
      </c>
      <c r="B133" s="40"/>
      <c r="C133" s="40"/>
      <c r="E133" s="14">
        <v>1</v>
      </c>
      <c r="F133" s="15" t="s">
        <v>93</v>
      </c>
      <c r="G133" s="14" t="s">
        <v>34</v>
      </c>
      <c r="H133" s="14" t="s">
        <v>8</v>
      </c>
    </row>
    <row r="134" spans="1:8" s="7" customFormat="1" ht="12.75" hidden="1" customHeight="1" x14ac:dyDescent="0.2">
      <c r="A134" s="66" t="s">
        <v>95</v>
      </c>
      <c r="B134" s="42"/>
      <c r="C134" s="42"/>
      <c r="E134" s="14">
        <v>1</v>
      </c>
      <c r="F134" s="15" t="s">
        <v>93</v>
      </c>
      <c r="G134" s="14" t="s">
        <v>34</v>
      </c>
      <c r="H134" s="14" t="s">
        <v>49</v>
      </c>
    </row>
    <row r="135" spans="1:8" s="7" customFormat="1" ht="12.75" hidden="1" customHeight="1" x14ac:dyDescent="0.2">
      <c r="A135" s="66" t="s">
        <v>96</v>
      </c>
      <c r="B135" s="42"/>
      <c r="C135" s="42"/>
      <c r="D135" s="15"/>
      <c r="E135" s="14">
        <v>1</v>
      </c>
      <c r="F135" s="15" t="s">
        <v>93</v>
      </c>
      <c r="G135" s="14" t="s">
        <v>54</v>
      </c>
      <c r="H135" s="14" t="s">
        <v>10</v>
      </c>
    </row>
    <row r="136" spans="1:8" s="7" customFormat="1" ht="12.75" hidden="1" customHeight="1" x14ac:dyDescent="0.2">
      <c r="A136" s="66" t="s">
        <v>97</v>
      </c>
      <c r="B136" s="40"/>
      <c r="C136" s="40"/>
      <c r="E136" s="14">
        <v>1</v>
      </c>
      <c r="F136" s="15" t="s">
        <v>93</v>
      </c>
      <c r="G136" s="14" t="s">
        <v>93</v>
      </c>
      <c r="H136" s="14" t="s">
        <v>8</v>
      </c>
    </row>
    <row r="137" spans="1:8" s="7" customFormat="1" ht="12.75" hidden="1" customHeight="1" x14ac:dyDescent="0.2">
      <c r="A137" s="66" t="s">
        <v>98</v>
      </c>
      <c r="B137" s="42"/>
      <c r="C137" s="42"/>
      <c r="E137" s="14">
        <v>1</v>
      </c>
      <c r="F137" s="15" t="s">
        <v>93</v>
      </c>
      <c r="G137" s="14" t="s">
        <v>54</v>
      </c>
      <c r="H137" s="14" t="s">
        <v>15</v>
      </c>
    </row>
    <row r="138" spans="1:8" s="7" customFormat="1" ht="12.75" hidden="1" customHeight="1" x14ac:dyDescent="0.2">
      <c r="A138" s="66" t="s">
        <v>99</v>
      </c>
      <c r="B138" s="42"/>
      <c r="C138" s="42"/>
      <c r="D138" s="15"/>
      <c r="E138" s="14">
        <v>1</v>
      </c>
      <c r="F138" s="15" t="s">
        <v>93</v>
      </c>
      <c r="G138" s="14" t="s">
        <v>93</v>
      </c>
      <c r="H138" s="14" t="s">
        <v>10</v>
      </c>
    </row>
    <row r="139" spans="1:8" s="7" customFormat="1" ht="12.75" hidden="1" customHeight="1" x14ac:dyDescent="0.2">
      <c r="A139" s="66" t="s">
        <v>100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19</v>
      </c>
    </row>
    <row r="140" spans="1:8" s="7" customFormat="1" ht="12.75" hidden="1" customHeight="1" x14ac:dyDescent="0.2">
      <c r="A140" s="66" t="s">
        <v>175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82</v>
      </c>
    </row>
    <row r="141" spans="1:8" s="7" customFormat="1" ht="12.75" hidden="1" customHeight="1" x14ac:dyDescent="0.2">
      <c r="A141" s="66" t="s">
        <v>176</v>
      </c>
      <c r="B141" s="40"/>
      <c r="C141" s="40"/>
      <c r="E141" s="14">
        <v>1</v>
      </c>
      <c r="F141" s="15" t="s">
        <v>93</v>
      </c>
      <c r="G141" s="14" t="s">
        <v>54</v>
      </c>
      <c r="H141" s="14" t="s">
        <v>45</v>
      </c>
    </row>
    <row r="142" spans="1:8" s="7" customFormat="1" ht="12.75" hidden="1" customHeight="1" x14ac:dyDescent="0.2">
      <c r="A142" s="66" t="s">
        <v>177</v>
      </c>
      <c r="B142" s="40"/>
      <c r="C142" s="40"/>
      <c r="E142" s="14">
        <v>1</v>
      </c>
      <c r="F142" s="15" t="s">
        <v>93</v>
      </c>
      <c r="G142" s="14" t="s">
        <v>54</v>
      </c>
      <c r="H142" s="14" t="s">
        <v>146</v>
      </c>
    </row>
    <row r="143" spans="1:8" s="7" customFormat="1" ht="12.75" hidden="1" customHeight="1" x14ac:dyDescent="0.2">
      <c r="A143" s="66" t="s">
        <v>101</v>
      </c>
      <c r="B143" s="40"/>
      <c r="C143" s="40"/>
      <c r="E143" s="14">
        <v>1</v>
      </c>
      <c r="F143" s="15" t="s">
        <v>93</v>
      </c>
      <c r="G143" s="14" t="s">
        <v>54</v>
      </c>
      <c r="H143" s="14" t="s">
        <v>102</v>
      </c>
    </row>
    <row r="144" spans="1:8" s="7" customFormat="1" ht="12.75" hidden="1" customHeight="1" x14ac:dyDescent="0.2">
      <c r="A144" s="66" t="s">
        <v>103</v>
      </c>
      <c r="B144" s="40"/>
      <c r="C144" s="40"/>
      <c r="E144" s="14">
        <v>1</v>
      </c>
      <c r="F144" s="15" t="s">
        <v>93</v>
      </c>
      <c r="G144" s="14" t="s">
        <v>54</v>
      </c>
      <c r="H144" s="14" t="s">
        <v>24</v>
      </c>
    </row>
    <row r="145" spans="1:18" s="7" customFormat="1" ht="12.75" hidden="1" customHeight="1" x14ac:dyDescent="0.2">
      <c r="A145" s="66" t="s">
        <v>104</v>
      </c>
      <c r="B145" s="40"/>
      <c r="C145" s="40"/>
      <c r="E145" s="14">
        <v>1</v>
      </c>
      <c r="F145" s="15" t="s">
        <v>93</v>
      </c>
      <c r="G145" s="14" t="s">
        <v>54</v>
      </c>
      <c r="H145" s="14" t="s">
        <v>28</v>
      </c>
    </row>
    <row r="146" spans="1:18" s="7" customFormat="1" ht="12.75" hidden="1" customHeight="1" x14ac:dyDescent="0.2">
      <c r="A146" s="66" t="s">
        <v>105</v>
      </c>
      <c r="B146" s="40"/>
      <c r="C146" s="40"/>
      <c r="D146" s="15"/>
      <c r="E146" s="14">
        <v>1</v>
      </c>
      <c r="F146" s="15" t="s">
        <v>93</v>
      </c>
      <c r="G146" s="14" t="s">
        <v>54</v>
      </c>
      <c r="H146" s="16" t="s">
        <v>49</v>
      </c>
    </row>
    <row r="147" spans="1:18" s="7" customFormat="1" ht="12.75" hidden="1" customHeight="1" x14ac:dyDescent="0.2">
      <c r="A147" s="66" t="s">
        <v>106</v>
      </c>
      <c r="B147" s="40"/>
      <c r="C147" s="40"/>
      <c r="D147" s="15"/>
      <c r="E147" s="14">
        <v>1</v>
      </c>
      <c r="F147" s="15" t="s">
        <v>93</v>
      </c>
      <c r="G147" s="14" t="s">
        <v>67</v>
      </c>
      <c r="H147" s="14" t="s">
        <v>8</v>
      </c>
    </row>
    <row r="148" spans="1:18" s="7" customFormat="1" ht="12.75" hidden="1" customHeight="1" x14ac:dyDescent="0.2">
      <c r="A148" s="66" t="s">
        <v>107</v>
      </c>
      <c r="B148" s="40"/>
      <c r="C148" s="40"/>
      <c r="D148" s="15"/>
      <c r="E148" s="14">
        <v>1</v>
      </c>
      <c r="F148" s="15" t="s">
        <v>93</v>
      </c>
      <c r="G148" s="14" t="s">
        <v>59</v>
      </c>
      <c r="H148" s="16" t="s">
        <v>49</v>
      </c>
      <c r="N148" s="7">
        <f>P148-L148</f>
        <v>0</v>
      </c>
    </row>
    <row r="149" spans="1:18" s="7" customFormat="1" ht="12.75" hidden="1" customHeight="1" x14ac:dyDescent="0.2">
      <c r="A149" s="66" t="s">
        <v>178</v>
      </c>
      <c r="B149" s="40"/>
      <c r="C149" s="40"/>
      <c r="D149" s="15"/>
      <c r="E149" s="14">
        <v>1</v>
      </c>
      <c r="F149" s="15" t="s">
        <v>93</v>
      </c>
      <c r="G149" s="14" t="s">
        <v>29</v>
      </c>
      <c r="H149" s="14" t="s">
        <v>8</v>
      </c>
    </row>
    <row r="150" spans="1:18" s="7" customFormat="1" ht="12.75" hidden="1" customHeight="1" x14ac:dyDescent="0.2">
      <c r="A150" s="66" t="s">
        <v>179</v>
      </c>
      <c r="B150" s="40"/>
      <c r="C150" s="40"/>
      <c r="D150" s="15"/>
      <c r="E150" s="14">
        <v>1</v>
      </c>
      <c r="F150" s="15" t="s">
        <v>93</v>
      </c>
      <c r="G150" s="14" t="s">
        <v>29</v>
      </c>
      <c r="H150" s="14" t="s">
        <v>45</v>
      </c>
    </row>
    <row r="151" spans="1:18" s="27" customFormat="1" ht="18.95" customHeight="1" x14ac:dyDescent="0.2">
      <c r="A151" s="63" t="s">
        <v>108</v>
      </c>
      <c r="B151" s="26"/>
      <c r="C151" s="26"/>
      <c r="J151" s="21">
        <f>SUM(J132:J150)</f>
        <v>0</v>
      </c>
      <c r="K151" s="23"/>
      <c r="L151" s="21">
        <f>SUM(L132:L146)</f>
        <v>0</v>
      </c>
      <c r="N151" s="21">
        <f>SUM(N132:N150)</f>
        <v>0</v>
      </c>
      <c r="P151" s="21">
        <f>SUM(P132:P150)</f>
        <v>0</v>
      </c>
      <c r="R151" s="21">
        <f>SUM(R132:R150)</f>
        <v>0</v>
      </c>
    </row>
    <row r="152" spans="1:18" s="7" customFormat="1" ht="6" customHeight="1" x14ac:dyDescent="0.2"/>
    <row r="153" spans="1:18" s="7" customFormat="1" ht="20.100000000000001" customHeight="1" thickBot="1" x14ac:dyDescent="0.25">
      <c r="A153" s="11" t="s">
        <v>110</v>
      </c>
      <c r="B153" s="28"/>
      <c r="C153" s="28"/>
      <c r="J153" s="29">
        <f>J43+J114+J125+J151</f>
        <v>13860685.029999999</v>
      </c>
      <c r="K153" s="23"/>
      <c r="L153" s="29">
        <f>L43+L114+L125+L151</f>
        <v>7037677.6900000004</v>
      </c>
      <c r="N153" s="29">
        <f>N43+N114+N125+N151</f>
        <v>9203959.8000000007</v>
      </c>
      <c r="P153" s="29">
        <f>P43+P114+P125+P151</f>
        <v>16241637.49</v>
      </c>
      <c r="R153" s="29">
        <f>R43+R114+R125+R151</f>
        <v>17096772.009999998</v>
      </c>
    </row>
    <row r="154" spans="1:18" s="7" customFormat="1" ht="13.5" thickTop="1" x14ac:dyDescent="0.2">
      <c r="A154" s="31"/>
      <c r="B154" s="31"/>
      <c r="C154" s="31"/>
      <c r="D154" s="34"/>
      <c r="E154" s="31"/>
      <c r="F154" s="31"/>
      <c r="H154" s="35"/>
      <c r="I154" s="35"/>
      <c r="J154" s="35"/>
      <c r="K154" s="35"/>
      <c r="L154" s="35"/>
      <c r="M154" s="35"/>
    </row>
    <row r="155" spans="1:18" s="7" customFormat="1" x14ac:dyDescent="0.2"/>
    <row r="156" spans="1:18" s="7" customFormat="1" x14ac:dyDescent="0.2"/>
    <row r="157" spans="1:18" x14ac:dyDescent="0.2">
      <c r="A157" s="138" t="s">
        <v>133</v>
      </c>
      <c r="B157" s="138"/>
      <c r="C157" s="138"/>
      <c r="D157" s="33"/>
      <c r="E157" s="32"/>
      <c r="G157" s="31"/>
      <c r="I157" s="31"/>
      <c r="J157" s="138" t="s">
        <v>320</v>
      </c>
      <c r="K157" s="138"/>
      <c r="L157" s="138"/>
      <c r="M157" s="47"/>
      <c r="N157" s="49"/>
      <c r="O157" s="49"/>
      <c r="P157" s="126" t="s">
        <v>135</v>
      </c>
      <c r="Q157" s="126"/>
      <c r="R157" s="126"/>
    </row>
    <row r="158" spans="1:18" x14ac:dyDescent="0.2">
      <c r="A158" s="50"/>
      <c r="D158" s="33"/>
      <c r="E158" s="51"/>
      <c r="G158" s="31"/>
      <c r="I158" s="31"/>
      <c r="J158" s="30"/>
      <c r="M158" s="30"/>
      <c r="N158" s="36"/>
      <c r="O158" s="36"/>
      <c r="P158" s="51"/>
    </row>
    <row r="159" spans="1:18" x14ac:dyDescent="0.2">
      <c r="A159" s="50"/>
      <c r="D159" s="33"/>
      <c r="E159" s="51"/>
      <c r="G159" s="31"/>
      <c r="I159" s="31"/>
      <c r="J159" s="113"/>
      <c r="M159" s="113"/>
      <c r="N159" s="36"/>
      <c r="O159" s="36"/>
      <c r="P159" s="51"/>
    </row>
    <row r="160" spans="1:18" x14ac:dyDescent="0.2">
      <c r="A160" s="52"/>
      <c r="D160" s="31"/>
      <c r="E160" s="53"/>
      <c r="G160" s="31"/>
      <c r="I160" s="31"/>
      <c r="J160" s="31"/>
      <c r="M160" s="31"/>
      <c r="P160" s="53"/>
    </row>
    <row r="161" spans="1:18" x14ac:dyDescent="0.2">
      <c r="A161" s="139" t="s">
        <v>325</v>
      </c>
      <c r="B161" s="139"/>
      <c r="C161" s="139"/>
      <c r="D161" s="55"/>
      <c r="E161" s="56"/>
      <c r="G161" s="31"/>
      <c r="I161" s="31"/>
      <c r="J161" s="139" t="s">
        <v>319</v>
      </c>
      <c r="K161" s="139"/>
      <c r="L161" s="139"/>
      <c r="M161" s="57"/>
      <c r="N161" s="59"/>
      <c r="O161" s="59"/>
      <c r="P161" s="127" t="s">
        <v>137</v>
      </c>
      <c r="Q161" s="127"/>
      <c r="R161" s="127"/>
    </row>
    <row r="162" spans="1:18" x14ac:dyDescent="0.2">
      <c r="A162" s="138" t="s">
        <v>206</v>
      </c>
      <c r="B162" s="138"/>
      <c r="C162" s="138"/>
      <c r="D162" s="31"/>
      <c r="E162" s="32"/>
      <c r="G162" s="31"/>
      <c r="I162" s="31"/>
      <c r="J162" s="138" t="s">
        <v>305</v>
      </c>
      <c r="K162" s="138"/>
      <c r="L162" s="138"/>
      <c r="M162" s="33"/>
      <c r="N162" s="35"/>
      <c r="O162" s="35"/>
      <c r="P162" s="128" t="s">
        <v>139</v>
      </c>
      <c r="Q162" s="128"/>
      <c r="R162" s="128"/>
    </row>
  </sheetData>
  <mergeCells count="18">
    <mergeCell ref="P157:R157"/>
    <mergeCell ref="P161:R161"/>
    <mergeCell ref="P162:R162"/>
    <mergeCell ref="A157:C157"/>
    <mergeCell ref="A161:C161"/>
    <mergeCell ref="A162:C162"/>
    <mergeCell ref="J157:L157"/>
    <mergeCell ref="J161:L161"/>
    <mergeCell ref="J162:L162"/>
    <mergeCell ref="A13:C13"/>
    <mergeCell ref="E13:H13"/>
    <mergeCell ref="A114:C114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4" verticalDpi="300" r:id="rId1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  <rowBreaks count="1" manualBreakCount="1">
    <brk id="58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U157"/>
  <sheetViews>
    <sheetView view="pageBreakPreview" zoomScaleNormal="85" zoomScaleSheetLayoutView="100" workbookViewId="0">
      <pane xSplit="1" ySplit="14" topLeftCell="B15" activePane="bottomRight" state="frozen"/>
      <selection pane="topRight" activeCell="D1" sqref="D1"/>
      <selection pane="bottomLeft" activeCell="A16" sqref="A16"/>
      <selection pane="bottomRight" activeCell="F152" sqref="F152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4414062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20" width="8.88671875" style="1"/>
    <col min="21" max="21" width="9.6640625" style="1" bestFit="1" customWidth="1"/>
    <col min="22" max="16384" width="8.88671875" style="1"/>
  </cols>
  <sheetData>
    <row r="1" spans="1:19" ht="15.75" x14ac:dyDescent="0.25">
      <c r="A1" s="130" t="s">
        <v>111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19" ht="15.75" customHeight="1" x14ac:dyDescent="0.2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211</v>
      </c>
      <c r="H4" s="3"/>
      <c r="I4" s="3"/>
      <c r="R4" s="79">
        <v>1061</v>
      </c>
    </row>
    <row r="5" spans="1:19" ht="15" customHeight="1" x14ac:dyDescent="0.2">
      <c r="A5" s="5" t="s">
        <v>119</v>
      </c>
      <c r="B5" s="2" t="s">
        <v>113</v>
      </c>
      <c r="C5" s="5" t="s">
        <v>115</v>
      </c>
    </row>
    <row r="6" spans="1:19" ht="15" customHeight="1" x14ac:dyDescent="0.2">
      <c r="A6" s="5" t="s">
        <v>120</v>
      </c>
      <c r="B6" s="2" t="s">
        <v>113</v>
      </c>
      <c r="C6" s="5" t="s">
        <v>208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134" t="s">
        <v>122</v>
      </c>
      <c r="M9" s="134"/>
      <c r="N9" s="134"/>
      <c r="O9" s="134"/>
      <c r="P9" s="134"/>
      <c r="Q9" s="65"/>
    </row>
    <row r="10" spans="1:19" ht="15" customHeight="1" x14ac:dyDescent="0.2">
      <c r="H10" s="8"/>
      <c r="I10" s="8"/>
      <c r="J10" s="8" t="s">
        <v>303</v>
      </c>
      <c r="K10" s="8"/>
      <c r="L10" s="62" t="s">
        <v>123</v>
      </c>
      <c r="M10" s="62"/>
      <c r="N10" s="62" t="s">
        <v>125</v>
      </c>
      <c r="O10" s="62"/>
      <c r="P10" s="136" t="s">
        <v>127</v>
      </c>
      <c r="Q10" s="45"/>
      <c r="R10" s="104" t="s">
        <v>132</v>
      </c>
    </row>
    <row r="11" spans="1:19" ht="15" customHeight="1" x14ac:dyDescent="0.2">
      <c r="A11" s="132" t="s">
        <v>186</v>
      </c>
      <c r="B11" s="132"/>
      <c r="C11" s="132"/>
      <c r="D11" s="9"/>
      <c r="E11" s="132" t="s">
        <v>112</v>
      </c>
      <c r="F11" s="132"/>
      <c r="G11" s="132"/>
      <c r="H11" s="132"/>
      <c r="I11" s="8"/>
      <c r="J11" s="99" t="s">
        <v>298</v>
      </c>
      <c r="K11" s="44"/>
      <c r="L11" s="44" t="s">
        <v>304</v>
      </c>
      <c r="M11" s="44"/>
      <c r="N11" s="44" t="s">
        <v>304</v>
      </c>
      <c r="O11" s="44"/>
      <c r="P11" s="137"/>
      <c r="Q11" s="45"/>
      <c r="R11" s="44">
        <v>2018</v>
      </c>
    </row>
    <row r="12" spans="1:19" ht="15" customHeight="1" x14ac:dyDescent="0.2">
      <c r="A12" s="97"/>
      <c r="B12" s="97"/>
      <c r="C12" s="97"/>
      <c r="D12" s="9"/>
      <c r="E12" s="97"/>
      <c r="F12" s="97"/>
      <c r="G12" s="97"/>
      <c r="H12" s="97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37"/>
      <c r="Q12" s="45"/>
      <c r="R12" s="30" t="s">
        <v>2</v>
      </c>
    </row>
    <row r="13" spans="1:19" ht="15" customHeight="1" x14ac:dyDescent="0.2">
      <c r="A13" s="133" t="s">
        <v>3</v>
      </c>
      <c r="B13" s="133"/>
      <c r="C13" s="133"/>
      <c r="D13" s="7"/>
      <c r="E13" s="135" t="s">
        <v>4</v>
      </c>
      <c r="F13" s="135"/>
      <c r="G13" s="135"/>
      <c r="H13" s="135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12.75" customHeight="1" x14ac:dyDescent="0.2">
      <c r="A16" s="66" t="s">
        <v>6</v>
      </c>
      <c r="B16" s="40"/>
      <c r="C16" s="40"/>
      <c r="D16" s="14"/>
      <c r="E16" s="14">
        <v>5</v>
      </c>
      <c r="F16" s="15" t="s">
        <v>7</v>
      </c>
      <c r="G16" s="14" t="s">
        <v>7</v>
      </c>
      <c r="H16" s="14" t="s">
        <v>8</v>
      </c>
      <c r="I16" s="14"/>
      <c r="J16" s="13">
        <v>12204341.289999999</v>
      </c>
      <c r="K16" s="13"/>
      <c r="L16" s="7">
        <v>6244750.5800000001</v>
      </c>
      <c r="N16" s="7">
        <f t="shared" ref="N16:N21" si="0">P16-L16</f>
        <v>9574384.7799999993</v>
      </c>
      <c r="P16" s="7">
        <v>15819135.359999999</v>
      </c>
      <c r="R16" s="110">
        <v>15892221.470000001</v>
      </c>
    </row>
    <row r="17" spans="1:18" s="7" customFormat="1" ht="12.75" hidden="1" customHeight="1" x14ac:dyDescent="0.2">
      <c r="A17" s="67" t="s">
        <v>9</v>
      </c>
      <c r="B17" s="41"/>
      <c r="C17" s="41"/>
      <c r="E17" s="38">
        <v>5</v>
      </c>
      <c r="F17" s="37" t="s">
        <v>7</v>
      </c>
      <c r="G17" s="38" t="s">
        <v>7</v>
      </c>
      <c r="H17" s="38" t="s">
        <v>10</v>
      </c>
      <c r="J17" s="39"/>
      <c r="K17" s="39"/>
      <c r="N17" s="7">
        <f t="shared" si="0"/>
        <v>0</v>
      </c>
    </row>
    <row r="18" spans="1:18" s="7" customFormat="1" ht="12.75" customHeight="1" x14ac:dyDescent="0.2">
      <c r="A18" s="66" t="s">
        <v>11</v>
      </c>
      <c r="B18" s="40"/>
      <c r="C18" s="40"/>
      <c r="D18" s="14"/>
      <c r="E18" s="14">
        <v>5</v>
      </c>
      <c r="F18" s="15" t="s">
        <v>7</v>
      </c>
      <c r="G18" s="14" t="s">
        <v>12</v>
      </c>
      <c r="H18" s="14" t="s">
        <v>8</v>
      </c>
      <c r="J18" s="13">
        <v>1743062</v>
      </c>
      <c r="K18" s="13"/>
      <c r="L18" s="7">
        <v>864268.17</v>
      </c>
      <c r="N18" s="7">
        <f t="shared" si="0"/>
        <v>1072731.83</v>
      </c>
      <c r="P18" s="7">
        <v>1937000</v>
      </c>
      <c r="R18" s="7">
        <v>1944000</v>
      </c>
    </row>
    <row r="19" spans="1:18" s="7" customFormat="1" ht="12.75" customHeight="1" x14ac:dyDescent="0.2">
      <c r="A19" s="66" t="s">
        <v>13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10</v>
      </c>
      <c r="J19" s="13">
        <v>102000</v>
      </c>
      <c r="K19" s="13"/>
      <c r="L19" s="7">
        <v>42500</v>
      </c>
      <c r="N19" s="7">
        <f t="shared" si="0"/>
        <v>149500</v>
      </c>
      <c r="P19" s="7">
        <v>192000</v>
      </c>
      <c r="R19" s="7">
        <v>192000</v>
      </c>
    </row>
    <row r="20" spans="1:18" s="7" customFormat="1" ht="12.75" customHeight="1" x14ac:dyDescent="0.2">
      <c r="A20" s="66" t="s">
        <v>14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15</v>
      </c>
      <c r="J20" s="13">
        <v>102000</v>
      </c>
      <c r="K20" s="13"/>
      <c r="L20" s="7">
        <v>42500</v>
      </c>
      <c r="N20" s="7">
        <f t="shared" si="0"/>
        <v>149500</v>
      </c>
      <c r="P20" s="7">
        <v>192000</v>
      </c>
      <c r="R20" s="7">
        <v>192000</v>
      </c>
    </row>
    <row r="21" spans="1:18" s="7" customFormat="1" ht="12.75" customHeight="1" x14ac:dyDescent="0.2">
      <c r="A21" s="66" t="s">
        <v>16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17</v>
      </c>
      <c r="J21" s="13">
        <v>375000</v>
      </c>
      <c r="K21" s="13"/>
      <c r="L21" s="7">
        <v>355000</v>
      </c>
      <c r="N21" s="7">
        <f t="shared" si="0"/>
        <v>50000</v>
      </c>
      <c r="P21" s="7">
        <v>405000</v>
      </c>
      <c r="R21" s="7">
        <v>405000</v>
      </c>
    </row>
    <row r="22" spans="1:18" s="7" customFormat="1" ht="12.75" hidden="1" customHeight="1" x14ac:dyDescent="0.2">
      <c r="A22" s="66" t="s">
        <v>141</v>
      </c>
      <c r="B22" s="40"/>
      <c r="C22" s="40"/>
      <c r="D22" s="14"/>
      <c r="E22" s="14">
        <v>5</v>
      </c>
      <c r="F22" s="15" t="s">
        <v>7</v>
      </c>
      <c r="G22" s="14" t="s">
        <v>12</v>
      </c>
      <c r="H22" s="14" t="s">
        <v>64</v>
      </c>
      <c r="J22" s="13"/>
      <c r="K22" s="13"/>
    </row>
    <row r="23" spans="1:18" s="7" customFormat="1" ht="12.75" hidden="1" customHeight="1" x14ac:dyDescent="0.2">
      <c r="A23" s="66" t="s">
        <v>143</v>
      </c>
      <c r="B23" s="40"/>
      <c r="C23" s="40"/>
      <c r="E23" s="14">
        <v>5</v>
      </c>
      <c r="F23" s="15" t="s">
        <v>7</v>
      </c>
      <c r="G23" s="14" t="s">
        <v>12</v>
      </c>
      <c r="H23" s="14" t="s">
        <v>45</v>
      </c>
      <c r="J23" s="13"/>
      <c r="K23" s="13"/>
    </row>
    <row r="24" spans="1:18" s="7" customFormat="1" ht="12.75" hidden="1" customHeight="1" x14ac:dyDescent="0.2">
      <c r="A24" s="66" t="s">
        <v>144</v>
      </c>
      <c r="B24" s="40"/>
      <c r="C24" s="40"/>
      <c r="D24" s="14"/>
      <c r="E24" s="14">
        <v>5</v>
      </c>
      <c r="F24" s="15" t="s">
        <v>7</v>
      </c>
      <c r="G24" s="14" t="s">
        <v>12</v>
      </c>
      <c r="H24" s="14" t="s">
        <v>60</v>
      </c>
      <c r="J24" s="13"/>
      <c r="K24" s="13"/>
      <c r="N24" s="7">
        <f t="shared" ref="N24:N36" si="1">P24-L24</f>
        <v>0</v>
      </c>
    </row>
    <row r="25" spans="1:18" s="7" customFormat="1" ht="12.75" hidden="1" customHeight="1" x14ac:dyDescent="0.2">
      <c r="A25" s="66" t="s">
        <v>18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4" t="s">
        <v>19</v>
      </c>
      <c r="J25" s="13"/>
      <c r="K25" s="13"/>
      <c r="N25" s="7">
        <f t="shared" si="1"/>
        <v>0</v>
      </c>
    </row>
    <row r="26" spans="1:18" s="7" customFormat="1" ht="12.75" hidden="1" customHeight="1" x14ac:dyDescent="0.2">
      <c r="A26" s="66" t="s">
        <v>21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4" t="s">
        <v>102</v>
      </c>
      <c r="J26" s="13"/>
      <c r="K26" s="13"/>
      <c r="N26" s="7">
        <f t="shared" si="1"/>
        <v>0</v>
      </c>
    </row>
    <row r="27" spans="1:18" s="7" customFormat="1" ht="12.75" hidden="1" customHeight="1" x14ac:dyDescent="0.2">
      <c r="A27" s="66" t="s">
        <v>22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6" t="s">
        <v>146</v>
      </c>
      <c r="J27" s="13"/>
      <c r="K27" s="13"/>
      <c r="N27" s="7">
        <f t="shared" si="1"/>
        <v>0</v>
      </c>
    </row>
    <row r="28" spans="1:18" s="7" customFormat="1" ht="12.75" hidden="1" customHeight="1" x14ac:dyDescent="0.2">
      <c r="A28" s="66" t="s">
        <v>145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47</v>
      </c>
      <c r="N28" s="7">
        <f t="shared" si="1"/>
        <v>0</v>
      </c>
    </row>
    <row r="29" spans="1:18" s="7" customFormat="1" ht="12.75" hidden="1" customHeight="1" x14ac:dyDescent="0.2">
      <c r="A29" s="66" t="s">
        <v>23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24</v>
      </c>
      <c r="N29" s="7">
        <f t="shared" si="1"/>
        <v>0</v>
      </c>
    </row>
    <row r="30" spans="1:18" s="7" customFormat="1" ht="12.75" customHeight="1" x14ac:dyDescent="0.2">
      <c r="A30" s="66" t="s">
        <v>27</v>
      </c>
      <c r="B30" s="40"/>
      <c r="C30" s="40"/>
      <c r="D30" s="14"/>
      <c r="E30" s="14">
        <v>5</v>
      </c>
      <c r="F30" s="15" t="s">
        <v>7</v>
      </c>
      <c r="G30" s="14" t="s">
        <v>12</v>
      </c>
      <c r="H30" s="16" t="s">
        <v>28</v>
      </c>
      <c r="J30" s="7">
        <v>1026097.9</v>
      </c>
      <c r="L30" s="7">
        <v>12784.2</v>
      </c>
      <c r="N30" s="7">
        <f>P30-L30</f>
        <v>1312533.8</v>
      </c>
      <c r="P30" s="7">
        <v>1325318</v>
      </c>
      <c r="R30" s="110">
        <v>1325850</v>
      </c>
    </row>
    <row r="31" spans="1:18" s="7" customFormat="1" ht="12.75" customHeight="1" x14ac:dyDescent="0.2">
      <c r="A31" s="66" t="s">
        <v>25</v>
      </c>
      <c r="B31" s="40"/>
      <c r="C31" s="40"/>
      <c r="D31" s="14"/>
      <c r="E31" s="14">
        <v>5</v>
      </c>
      <c r="F31" s="15" t="s">
        <v>7</v>
      </c>
      <c r="G31" s="14" t="s">
        <v>12</v>
      </c>
      <c r="H31" s="16" t="s">
        <v>26</v>
      </c>
      <c r="J31" s="7">
        <v>364000</v>
      </c>
      <c r="L31" s="7">
        <v>3000</v>
      </c>
      <c r="N31" s="7">
        <f t="shared" si="1"/>
        <v>402000</v>
      </c>
      <c r="P31" s="7">
        <v>405000</v>
      </c>
      <c r="R31" s="7">
        <v>405000</v>
      </c>
    </row>
    <row r="32" spans="1:18" s="7" customFormat="1" ht="12.75" customHeight="1" x14ac:dyDescent="0.2">
      <c r="A32" s="66" t="s">
        <v>140</v>
      </c>
      <c r="B32" s="40"/>
      <c r="C32" s="40"/>
      <c r="D32" s="14"/>
      <c r="E32" s="14">
        <v>5</v>
      </c>
      <c r="F32" s="15" t="s">
        <v>7</v>
      </c>
      <c r="G32" s="14" t="s">
        <v>12</v>
      </c>
      <c r="H32" s="16" t="s">
        <v>49</v>
      </c>
      <c r="J32" s="13">
        <v>1248826</v>
      </c>
      <c r="K32" s="13"/>
      <c r="L32" s="7">
        <v>1066145</v>
      </c>
      <c r="N32" s="7">
        <f>P32-L32</f>
        <v>259173</v>
      </c>
      <c r="P32" s="7">
        <v>1325318</v>
      </c>
      <c r="R32" s="110">
        <v>1325850</v>
      </c>
    </row>
    <row r="33" spans="1:18" s="7" customFormat="1" ht="12.75" customHeight="1" x14ac:dyDescent="0.2">
      <c r="A33" s="66" t="s">
        <v>297</v>
      </c>
      <c r="B33" s="40"/>
      <c r="C33" s="40"/>
      <c r="D33" s="14"/>
      <c r="E33" s="14">
        <v>5</v>
      </c>
      <c r="F33" s="15" t="s">
        <v>7</v>
      </c>
      <c r="G33" s="14" t="s">
        <v>29</v>
      </c>
      <c r="H33" s="14" t="s">
        <v>8</v>
      </c>
      <c r="J33" s="7">
        <v>1470124.66</v>
      </c>
      <c r="L33" s="7">
        <v>750270.08</v>
      </c>
      <c r="N33" s="7">
        <f t="shared" si="1"/>
        <v>1151629.7200000002</v>
      </c>
      <c r="P33" s="7">
        <v>1901899.8</v>
      </c>
      <c r="R33" s="110">
        <v>1909223.9999999993</v>
      </c>
    </row>
    <row r="34" spans="1:18" s="7" customFormat="1" ht="12.75" customHeight="1" x14ac:dyDescent="0.2">
      <c r="A34" s="66" t="s">
        <v>30</v>
      </c>
      <c r="B34" s="40"/>
      <c r="C34" s="40"/>
      <c r="D34" s="14"/>
      <c r="E34" s="14">
        <v>5</v>
      </c>
      <c r="F34" s="15" t="s">
        <v>7</v>
      </c>
      <c r="G34" s="14" t="s">
        <v>29</v>
      </c>
      <c r="H34" s="14" t="s">
        <v>10</v>
      </c>
      <c r="J34" s="7">
        <v>87600</v>
      </c>
      <c r="L34" s="7">
        <v>43300</v>
      </c>
      <c r="N34" s="7">
        <f t="shared" si="1"/>
        <v>53600</v>
      </c>
      <c r="P34" s="7">
        <v>96900</v>
      </c>
      <c r="R34" s="7">
        <v>97200</v>
      </c>
    </row>
    <row r="35" spans="1:18" s="7" customFormat="1" ht="12.75" customHeight="1" x14ac:dyDescent="0.2">
      <c r="A35" s="66" t="s">
        <v>31</v>
      </c>
      <c r="B35" s="40"/>
      <c r="C35" s="40"/>
      <c r="D35" s="14"/>
      <c r="E35" s="14">
        <v>5</v>
      </c>
      <c r="F35" s="15" t="s">
        <v>7</v>
      </c>
      <c r="G35" s="14" t="s">
        <v>29</v>
      </c>
      <c r="H35" s="14" t="s">
        <v>15</v>
      </c>
      <c r="J35" s="7">
        <v>144900</v>
      </c>
      <c r="L35" s="7">
        <v>74212.5</v>
      </c>
      <c r="N35" s="7">
        <f t="shared" si="1"/>
        <v>104212.5</v>
      </c>
      <c r="P35" s="7">
        <v>178425</v>
      </c>
      <c r="R35" s="7">
        <v>178950</v>
      </c>
    </row>
    <row r="36" spans="1:18" s="7" customFormat="1" ht="12.75" customHeight="1" x14ac:dyDescent="0.2">
      <c r="A36" s="66" t="s">
        <v>32</v>
      </c>
      <c r="B36" s="40"/>
      <c r="C36" s="40"/>
      <c r="D36" s="14"/>
      <c r="E36" s="14">
        <v>5</v>
      </c>
      <c r="F36" s="15" t="s">
        <v>7</v>
      </c>
      <c r="G36" s="14" t="s">
        <v>29</v>
      </c>
      <c r="H36" s="14" t="s">
        <v>17</v>
      </c>
      <c r="J36" s="7">
        <v>86764.46</v>
      </c>
      <c r="L36" s="7">
        <v>43081.79</v>
      </c>
      <c r="N36" s="7">
        <f t="shared" si="1"/>
        <v>53811.37</v>
      </c>
      <c r="P36" s="7">
        <v>96893.16</v>
      </c>
      <c r="R36" s="110">
        <v>97197.24</v>
      </c>
    </row>
    <row r="37" spans="1:18" s="7" customFormat="1" ht="12.75" hidden="1" customHeight="1" x14ac:dyDescent="0.2">
      <c r="A37" s="66" t="s">
        <v>147</v>
      </c>
      <c r="B37" s="40"/>
      <c r="C37" s="40"/>
      <c r="D37" s="14"/>
      <c r="E37" s="14">
        <v>5</v>
      </c>
      <c r="F37" s="15" t="s">
        <v>7</v>
      </c>
      <c r="G37" s="14" t="s">
        <v>34</v>
      </c>
      <c r="H37" s="14" t="s">
        <v>8</v>
      </c>
    </row>
    <row r="38" spans="1:18" s="7" customFormat="1" ht="12.75" hidden="1" customHeight="1" x14ac:dyDescent="0.2">
      <c r="A38" s="66" t="s">
        <v>148</v>
      </c>
      <c r="B38" s="40"/>
      <c r="C38" s="40"/>
      <c r="D38" s="14"/>
      <c r="E38" s="14">
        <v>5</v>
      </c>
      <c r="F38" s="15" t="s">
        <v>7</v>
      </c>
      <c r="G38" s="14" t="s">
        <v>34</v>
      </c>
      <c r="H38" s="14" t="s">
        <v>10</v>
      </c>
    </row>
    <row r="39" spans="1:18" s="7" customFormat="1" ht="12.75" customHeight="1" x14ac:dyDescent="0.2">
      <c r="A39" s="66" t="s">
        <v>33</v>
      </c>
      <c r="B39" s="40"/>
      <c r="C39" s="40"/>
      <c r="D39" s="14"/>
      <c r="E39" s="14">
        <v>5</v>
      </c>
      <c r="F39" s="15" t="s">
        <v>7</v>
      </c>
      <c r="G39" s="14" t="s">
        <v>34</v>
      </c>
      <c r="H39" s="14" t="s">
        <v>15</v>
      </c>
      <c r="J39" s="7">
        <v>216626.85</v>
      </c>
      <c r="L39" s="7">
        <v>185008.15</v>
      </c>
      <c r="N39" s="7">
        <f t="shared" ref="N39" si="2">P39-L39</f>
        <v>130116.88000000003</v>
      </c>
      <c r="P39" s="7">
        <v>315125.03000000003</v>
      </c>
      <c r="R39" s="7">
        <v>342217.68</v>
      </c>
    </row>
    <row r="40" spans="1:18" s="7" customFormat="1" ht="12.75" customHeight="1" x14ac:dyDescent="0.2">
      <c r="A40" s="66" t="s">
        <v>35</v>
      </c>
      <c r="B40" s="40"/>
      <c r="C40" s="40"/>
      <c r="D40" s="14"/>
      <c r="E40" s="14">
        <v>5</v>
      </c>
      <c r="F40" s="15" t="s">
        <v>7</v>
      </c>
      <c r="G40" s="14" t="s">
        <v>34</v>
      </c>
      <c r="H40" s="14" t="s">
        <v>49</v>
      </c>
      <c r="J40" s="7">
        <v>665382.92000000004</v>
      </c>
      <c r="N40" s="7">
        <f>P40-L40</f>
        <v>405000</v>
      </c>
      <c r="P40" s="7">
        <v>405000</v>
      </c>
      <c r="R40" s="7">
        <v>405000</v>
      </c>
    </row>
    <row r="41" spans="1:18" s="7" customFormat="1" ht="12.75" hidden="1" customHeight="1" x14ac:dyDescent="0.2">
      <c r="A41" s="66" t="s">
        <v>149</v>
      </c>
      <c r="B41" s="40"/>
      <c r="C41" s="40"/>
      <c r="D41" s="14"/>
      <c r="E41" s="14">
        <v>5</v>
      </c>
      <c r="F41" s="15" t="s">
        <v>7</v>
      </c>
      <c r="G41" s="14" t="s">
        <v>29</v>
      </c>
      <c r="H41" s="14" t="s">
        <v>64</v>
      </c>
    </row>
    <row r="42" spans="1:18" s="7" customFormat="1" ht="18.95" customHeight="1" x14ac:dyDescent="0.2">
      <c r="A42" s="63" t="s">
        <v>36</v>
      </c>
      <c r="B42" s="26"/>
      <c r="C42" s="26"/>
      <c r="J42" s="22">
        <f>SUM(J16:J41)</f>
        <v>19836726.080000002</v>
      </c>
      <c r="K42" s="18"/>
      <c r="L42" s="22">
        <f>SUM(L16:L41)</f>
        <v>9726820.4699999988</v>
      </c>
      <c r="N42" s="22">
        <f>SUM(N16:N41)</f>
        <v>14868193.880000001</v>
      </c>
      <c r="P42" s="22">
        <f>SUM(P16:P41)</f>
        <v>24595014.350000001</v>
      </c>
      <c r="R42" s="22">
        <f>SUM(R16:R41)</f>
        <v>24711710.389999997</v>
      </c>
    </row>
    <row r="43" spans="1:18" s="7" customFormat="1" ht="6" customHeight="1" x14ac:dyDescent="0.2">
      <c r="A43" s="17"/>
      <c r="B43" s="17"/>
      <c r="C43" s="17"/>
      <c r="J43" s="18"/>
      <c r="K43" s="18"/>
    </row>
    <row r="44" spans="1:18" s="7" customFormat="1" ht="12.75" customHeight="1" x14ac:dyDescent="0.2">
      <c r="A44" s="68" t="s">
        <v>188</v>
      </c>
      <c r="B44" s="12"/>
      <c r="C44" s="12"/>
    </row>
    <row r="45" spans="1:18" s="7" customFormat="1" ht="12.75" customHeight="1" x14ac:dyDescent="0.2">
      <c r="A45" s="66" t="s">
        <v>37</v>
      </c>
      <c r="B45" s="40"/>
      <c r="C45" s="40"/>
      <c r="D45" s="14"/>
      <c r="E45" s="14">
        <v>5</v>
      </c>
      <c r="F45" s="15" t="s">
        <v>12</v>
      </c>
      <c r="G45" s="14" t="s">
        <v>7</v>
      </c>
      <c r="H45" s="14" t="s">
        <v>8</v>
      </c>
      <c r="J45" s="7">
        <v>168023</v>
      </c>
      <c r="L45" s="7">
        <v>41880</v>
      </c>
      <c r="N45" s="7">
        <f t="shared" ref="N45:N84" si="3">P45-L45</f>
        <v>176520</v>
      </c>
      <c r="P45" s="7">
        <v>218400</v>
      </c>
      <c r="R45" s="7">
        <v>218400</v>
      </c>
    </row>
    <row r="46" spans="1:18" s="7" customFormat="1" ht="12.75" hidden="1" customHeight="1" x14ac:dyDescent="0.2">
      <c r="A46" s="66" t="s">
        <v>38</v>
      </c>
      <c r="B46" s="40"/>
      <c r="C46" s="40"/>
      <c r="E46" s="14">
        <v>5</v>
      </c>
      <c r="F46" s="15" t="s">
        <v>12</v>
      </c>
      <c r="G46" s="14" t="s">
        <v>7</v>
      </c>
      <c r="H46" s="14" t="s">
        <v>10</v>
      </c>
      <c r="N46" s="7">
        <f t="shared" si="3"/>
        <v>0</v>
      </c>
    </row>
    <row r="47" spans="1:18" s="7" customFormat="1" ht="12.75" customHeight="1" x14ac:dyDescent="0.2">
      <c r="A47" s="66" t="s">
        <v>39</v>
      </c>
      <c r="B47" s="40"/>
      <c r="C47" s="40"/>
      <c r="E47" s="14">
        <v>5</v>
      </c>
      <c r="F47" s="15" t="s">
        <v>12</v>
      </c>
      <c r="G47" s="14" t="s">
        <v>12</v>
      </c>
      <c r="H47" s="14" t="s">
        <v>8</v>
      </c>
      <c r="N47" s="7">
        <f t="shared" si="3"/>
        <v>30000</v>
      </c>
      <c r="P47" s="7">
        <v>30000</v>
      </c>
      <c r="R47" s="7">
        <v>30000</v>
      </c>
    </row>
    <row r="48" spans="1:18" s="7" customFormat="1" ht="12.75" hidden="1" customHeight="1" x14ac:dyDescent="0.2">
      <c r="A48" s="66" t="s">
        <v>142</v>
      </c>
      <c r="B48" s="40"/>
      <c r="C48" s="40"/>
      <c r="D48" s="14"/>
      <c r="E48" s="14">
        <v>5</v>
      </c>
      <c r="F48" s="15" t="s">
        <v>12</v>
      </c>
      <c r="G48" s="14" t="s">
        <v>12</v>
      </c>
      <c r="H48" s="14" t="s">
        <v>10</v>
      </c>
      <c r="N48" s="7">
        <f t="shared" si="3"/>
        <v>0</v>
      </c>
    </row>
    <row r="49" spans="1:18" s="7" customFormat="1" ht="12.75" customHeight="1" x14ac:dyDescent="0.2">
      <c r="A49" s="66" t="s">
        <v>40</v>
      </c>
      <c r="B49" s="40"/>
      <c r="C49" s="40"/>
      <c r="D49" s="14"/>
      <c r="E49" s="14">
        <v>5</v>
      </c>
      <c r="F49" s="15" t="s">
        <v>12</v>
      </c>
      <c r="G49" s="14" t="s">
        <v>29</v>
      </c>
      <c r="H49" s="14" t="s">
        <v>8</v>
      </c>
      <c r="J49" s="7">
        <v>1043162.28</v>
      </c>
      <c r="L49" s="7">
        <v>174680</v>
      </c>
      <c r="N49" s="7">
        <f t="shared" si="3"/>
        <v>6750496.8399999999</v>
      </c>
      <c r="P49" s="7">
        <v>6925176.8399999999</v>
      </c>
      <c r="R49" s="7">
        <v>7000000</v>
      </c>
    </row>
    <row r="50" spans="1:18" s="7" customFormat="1" ht="12.75" customHeight="1" x14ac:dyDescent="0.2">
      <c r="A50" s="66" t="s">
        <v>41</v>
      </c>
      <c r="B50" s="40"/>
      <c r="C50" s="40"/>
      <c r="D50" s="14"/>
      <c r="E50" s="14">
        <v>5</v>
      </c>
      <c r="F50" s="15" t="s">
        <v>12</v>
      </c>
      <c r="G50" s="14" t="s">
        <v>29</v>
      </c>
      <c r="H50" s="14" t="s">
        <v>10</v>
      </c>
      <c r="R50" s="7">
        <v>2500</v>
      </c>
    </row>
    <row r="51" spans="1:18" s="7" customFormat="1" ht="12" hidden="1" customHeight="1" x14ac:dyDescent="0.2">
      <c r="A51" s="66" t="s">
        <v>42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17</v>
      </c>
      <c r="N51" s="7">
        <f t="shared" si="3"/>
        <v>0</v>
      </c>
    </row>
    <row r="52" spans="1:18" s="7" customFormat="1" ht="12.75" hidden="1" customHeight="1" x14ac:dyDescent="0.2">
      <c r="A52" s="66" t="s">
        <v>43</v>
      </c>
      <c r="B52" s="40"/>
      <c r="C52" s="40"/>
      <c r="D52" s="14"/>
      <c r="E52" s="14">
        <v>5</v>
      </c>
      <c r="F52" s="15" t="s">
        <v>12</v>
      </c>
      <c r="G52" s="14" t="s">
        <v>29</v>
      </c>
      <c r="H52" s="14" t="s">
        <v>64</v>
      </c>
      <c r="N52" s="7">
        <f t="shared" si="3"/>
        <v>0</v>
      </c>
    </row>
    <row r="53" spans="1:18" s="7" customFormat="1" ht="12.75" hidden="1" customHeight="1" x14ac:dyDescent="0.2">
      <c r="A53" s="66" t="s">
        <v>88</v>
      </c>
      <c r="B53" s="40"/>
      <c r="C53" s="40"/>
      <c r="E53" s="14">
        <v>5</v>
      </c>
      <c r="F53" s="15" t="s">
        <v>12</v>
      </c>
      <c r="G53" s="14" t="s">
        <v>29</v>
      </c>
      <c r="H53" s="14" t="s">
        <v>60</v>
      </c>
      <c r="N53" s="7">
        <f t="shared" si="3"/>
        <v>0</v>
      </c>
    </row>
    <row r="54" spans="1:18" s="7" customFormat="1" ht="12.75" hidden="1" customHeight="1" x14ac:dyDescent="0.2">
      <c r="A54" s="66" t="s">
        <v>150</v>
      </c>
      <c r="B54" s="40"/>
      <c r="C54" s="40"/>
      <c r="D54" s="14"/>
      <c r="E54" s="14">
        <v>5</v>
      </c>
      <c r="F54" s="15" t="s">
        <v>12</v>
      </c>
      <c r="G54" s="14" t="s">
        <v>29</v>
      </c>
      <c r="H54" s="14" t="s">
        <v>19</v>
      </c>
      <c r="J54" s="19"/>
      <c r="K54" s="19"/>
      <c r="N54" s="7">
        <f t="shared" si="3"/>
        <v>0</v>
      </c>
    </row>
    <row r="55" spans="1:18" s="7" customFormat="1" ht="12.75" hidden="1" customHeight="1" x14ac:dyDescent="0.2">
      <c r="A55" s="66" t="s">
        <v>151</v>
      </c>
      <c r="B55" s="40"/>
      <c r="C55" s="40"/>
      <c r="D55" s="14"/>
      <c r="E55" s="14">
        <v>5</v>
      </c>
      <c r="F55" s="15" t="s">
        <v>12</v>
      </c>
      <c r="G55" s="14" t="s">
        <v>29</v>
      </c>
      <c r="H55" s="14" t="s">
        <v>82</v>
      </c>
      <c r="J55" s="19"/>
      <c r="K55" s="19"/>
      <c r="N55" s="7">
        <f t="shared" si="3"/>
        <v>0</v>
      </c>
    </row>
    <row r="56" spans="1:18" s="7" customFormat="1" ht="12.75" customHeight="1" x14ac:dyDescent="0.2">
      <c r="A56" s="66" t="s">
        <v>44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4" t="s">
        <v>45</v>
      </c>
      <c r="J56" s="19">
        <v>403956.37</v>
      </c>
      <c r="K56" s="19"/>
      <c r="L56" s="7">
        <v>149953.37</v>
      </c>
      <c r="N56" s="7">
        <f t="shared" si="3"/>
        <v>1107646.6299999999</v>
      </c>
      <c r="P56" s="7">
        <v>1257600</v>
      </c>
      <c r="R56" s="7">
        <v>909600</v>
      </c>
    </row>
    <row r="57" spans="1:18" s="7" customFormat="1" ht="12.75" hidden="1" customHeight="1" x14ac:dyDescent="0.2">
      <c r="A57" s="66" t="s">
        <v>152</v>
      </c>
      <c r="B57" s="40"/>
      <c r="C57" s="40"/>
      <c r="D57" s="14"/>
      <c r="E57" s="14">
        <v>5</v>
      </c>
      <c r="F57" s="15" t="s">
        <v>12</v>
      </c>
      <c r="G57" s="14" t="s">
        <v>29</v>
      </c>
      <c r="H57" s="14" t="s">
        <v>102</v>
      </c>
      <c r="N57" s="7">
        <f t="shared" si="3"/>
        <v>0</v>
      </c>
    </row>
    <row r="58" spans="1:18" s="7" customFormat="1" ht="12.75" hidden="1" customHeight="1" x14ac:dyDescent="0.2">
      <c r="A58" s="66" t="s">
        <v>153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146</v>
      </c>
      <c r="N58" s="7">
        <f t="shared" si="3"/>
        <v>0</v>
      </c>
    </row>
    <row r="59" spans="1:18" s="7" customFormat="1" ht="12.75" hidden="1" customHeight="1" x14ac:dyDescent="0.2">
      <c r="A59" s="66" t="s">
        <v>46</v>
      </c>
      <c r="B59" s="40"/>
      <c r="C59" s="40"/>
      <c r="D59" s="14"/>
      <c r="E59" s="14">
        <v>5</v>
      </c>
      <c r="F59" s="15" t="s">
        <v>12</v>
      </c>
      <c r="G59" s="14" t="s">
        <v>29</v>
      </c>
      <c r="H59" s="14" t="s">
        <v>47</v>
      </c>
      <c r="N59" s="7">
        <f t="shared" si="3"/>
        <v>0</v>
      </c>
    </row>
    <row r="60" spans="1:18" s="7" customFormat="1" ht="12.75" hidden="1" customHeight="1" x14ac:dyDescent="0.2">
      <c r="A60" s="66" t="s">
        <v>154</v>
      </c>
      <c r="B60" s="40"/>
      <c r="C60" s="40"/>
      <c r="E60" s="14">
        <v>5</v>
      </c>
      <c r="F60" s="15" t="s">
        <v>12</v>
      </c>
      <c r="G60" s="14" t="s">
        <v>29</v>
      </c>
      <c r="H60" s="14" t="s">
        <v>15</v>
      </c>
      <c r="N60" s="7">
        <f t="shared" si="3"/>
        <v>0</v>
      </c>
    </row>
    <row r="61" spans="1:18" s="7" customFormat="1" ht="12.75" hidden="1" customHeight="1" x14ac:dyDescent="0.2">
      <c r="A61" s="66" t="s">
        <v>51</v>
      </c>
      <c r="B61" s="40"/>
      <c r="C61" s="40"/>
      <c r="D61" s="14"/>
      <c r="E61" s="14">
        <v>5</v>
      </c>
      <c r="F61" s="15" t="s">
        <v>12</v>
      </c>
      <c r="G61" s="14" t="s">
        <v>29</v>
      </c>
      <c r="H61" s="14" t="s">
        <v>24</v>
      </c>
      <c r="N61" s="7">
        <f t="shared" si="3"/>
        <v>0</v>
      </c>
    </row>
    <row r="62" spans="1:18" s="7" customFormat="1" ht="12.75" customHeight="1" x14ac:dyDescent="0.2">
      <c r="A62" s="66" t="s">
        <v>48</v>
      </c>
      <c r="B62" s="40"/>
      <c r="C62" s="40"/>
      <c r="E62" s="14">
        <v>5</v>
      </c>
      <c r="F62" s="15" t="s">
        <v>12</v>
      </c>
      <c r="G62" s="14" t="s">
        <v>29</v>
      </c>
      <c r="H62" s="16" t="s">
        <v>49</v>
      </c>
      <c r="J62" s="7">
        <v>586512.67000000004</v>
      </c>
      <c r="L62" s="7">
        <v>359759.81</v>
      </c>
      <c r="N62" s="7">
        <f t="shared" si="3"/>
        <v>2715063.35</v>
      </c>
      <c r="P62" s="7">
        <v>3074823.16</v>
      </c>
      <c r="R62" s="7">
        <v>3000000</v>
      </c>
    </row>
    <row r="63" spans="1:18" s="7" customFormat="1" ht="12.75" hidden="1" customHeight="1" x14ac:dyDescent="0.2">
      <c r="A63" s="66" t="s">
        <v>50</v>
      </c>
      <c r="B63" s="40"/>
      <c r="C63" s="40"/>
      <c r="D63" s="14"/>
      <c r="E63" s="14">
        <v>5</v>
      </c>
      <c r="F63" s="15" t="s">
        <v>12</v>
      </c>
      <c r="G63" s="14" t="s">
        <v>34</v>
      </c>
      <c r="H63" s="14" t="s">
        <v>8</v>
      </c>
      <c r="N63" s="7">
        <f t="shared" si="3"/>
        <v>0</v>
      </c>
    </row>
    <row r="64" spans="1:18" s="7" customFormat="1" ht="12.75" hidden="1" customHeight="1" x14ac:dyDescent="0.2">
      <c r="A64" s="66" t="s">
        <v>52</v>
      </c>
      <c r="B64" s="40"/>
      <c r="C64" s="40"/>
      <c r="D64" s="14"/>
      <c r="E64" s="14">
        <v>5</v>
      </c>
      <c r="F64" s="15" t="s">
        <v>12</v>
      </c>
      <c r="G64" s="14" t="s">
        <v>34</v>
      </c>
      <c r="H64" s="14" t="s">
        <v>10</v>
      </c>
      <c r="N64" s="7">
        <f t="shared" si="3"/>
        <v>0</v>
      </c>
    </row>
    <row r="65" spans="1:18" s="7" customFormat="1" ht="12.75" customHeight="1" x14ac:dyDescent="0.2">
      <c r="A65" s="66" t="s">
        <v>53</v>
      </c>
      <c r="B65" s="40"/>
      <c r="C65" s="40"/>
      <c r="E65" s="14">
        <v>5</v>
      </c>
      <c r="F65" s="15" t="s">
        <v>12</v>
      </c>
      <c r="G65" s="14" t="s">
        <v>54</v>
      </c>
      <c r="H65" s="14" t="s">
        <v>8</v>
      </c>
      <c r="N65" s="7">
        <f t="shared" si="3"/>
        <v>50000</v>
      </c>
      <c r="P65" s="7">
        <v>50000</v>
      </c>
      <c r="R65" s="7">
        <v>20000</v>
      </c>
    </row>
    <row r="66" spans="1:18" s="7" customFormat="1" ht="12.75" customHeight="1" x14ac:dyDescent="0.2">
      <c r="A66" s="66" t="s">
        <v>55</v>
      </c>
      <c r="B66" s="40"/>
      <c r="C66" s="40"/>
      <c r="E66" s="14">
        <v>5</v>
      </c>
      <c r="F66" s="15" t="s">
        <v>12</v>
      </c>
      <c r="G66" s="14" t="s">
        <v>54</v>
      </c>
      <c r="H66" s="14" t="s">
        <v>10</v>
      </c>
      <c r="J66" s="7">
        <v>1370877.48</v>
      </c>
      <c r="L66" s="7">
        <v>559393.89</v>
      </c>
      <c r="N66" s="7">
        <f t="shared" si="3"/>
        <v>1195606.1099999999</v>
      </c>
      <c r="P66" s="7">
        <v>1755000</v>
      </c>
      <c r="R66" s="7">
        <v>1635000</v>
      </c>
    </row>
    <row r="67" spans="1:18" s="7" customFormat="1" ht="12.75" customHeight="1" x14ac:dyDescent="0.2">
      <c r="A67" s="66" t="s">
        <v>56</v>
      </c>
      <c r="B67" s="40"/>
      <c r="C67" s="40"/>
      <c r="E67" s="14">
        <v>5</v>
      </c>
      <c r="F67" s="15" t="s">
        <v>12</v>
      </c>
      <c r="G67" s="14" t="s">
        <v>54</v>
      </c>
      <c r="H67" s="14" t="s">
        <v>15</v>
      </c>
      <c r="J67" s="7">
        <v>1117440</v>
      </c>
      <c r="L67" s="7">
        <v>460710</v>
      </c>
      <c r="N67" s="7">
        <f t="shared" si="3"/>
        <v>656970</v>
      </c>
      <c r="P67" s="7">
        <v>1117680</v>
      </c>
      <c r="R67" s="7">
        <v>1117680</v>
      </c>
    </row>
    <row r="68" spans="1:18" s="7" customFormat="1" ht="12.75" hidden="1" customHeight="1" x14ac:dyDescent="0.2">
      <c r="A68" s="66" t="s">
        <v>57</v>
      </c>
      <c r="B68" s="40"/>
      <c r="C68" s="40"/>
      <c r="E68" s="14">
        <v>5</v>
      </c>
      <c r="F68" s="15" t="s">
        <v>12</v>
      </c>
      <c r="G68" s="14" t="s">
        <v>54</v>
      </c>
      <c r="H68" s="14" t="s">
        <v>17</v>
      </c>
      <c r="N68" s="7">
        <f t="shared" si="3"/>
        <v>0</v>
      </c>
    </row>
    <row r="69" spans="1:18" s="7" customFormat="1" ht="12.75" hidden="1" customHeight="1" x14ac:dyDescent="0.2">
      <c r="A69" s="66" t="s">
        <v>58</v>
      </c>
      <c r="B69" s="40"/>
      <c r="C69" s="40"/>
      <c r="E69" s="14">
        <v>5</v>
      </c>
      <c r="F69" s="14" t="s">
        <v>12</v>
      </c>
      <c r="G69" s="14" t="s">
        <v>59</v>
      </c>
      <c r="H69" s="14" t="s">
        <v>60</v>
      </c>
      <c r="N69" s="7">
        <f t="shared" si="3"/>
        <v>0</v>
      </c>
    </row>
    <row r="70" spans="1:18" s="7" customFormat="1" ht="12.75" hidden="1" customHeight="1" x14ac:dyDescent="0.2">
      <c r="A70" s="66" t="s">
        <v>66</v>
      </c>
      <c r="B70" s="40"/>
      <c r="C70" s="40"/>
      <c r="E70" s="14">
        <v>5</v>
      </c>
      <c r="F70" s="15" t="s">
        <v>12</v>
      </c>
      <c r="G70" s="14" t="s">
        <v>67</v>
      </c>
      <c r="H70" s="14" t="s">
        <v>8</v>
      </c>
      <c r="N70" s="7">
        <f t="shared" si="3"/>
        <v>0</v>
      </c>
    </row>
    <row r="71" spans="1:18" s="7" customFormat="1" ht="12.75" hidden="1" customHeight="1" x14ac:dyDescent="0.2">
      <c r="A71" s="66" t="s">
        <v>61</v>
      </c>
      <c r="B71" s="40"/>
      <c r="C71" s="40"/>
      <c r="E71" s="14">
        <v>5</v>
      </c>
      <c r="F71" s="15" t="s">
        <v>12</v>
      </c>
      <c r="G71" s="14" t="s">
        <v>59</v>
      </c>
      <c r="H71" s="14" t="s">
        <v>8</v>
      </c>
      <c r="N71" s="7">
        <f t="shared" si="3"/>
        <v>0</v>
      </c>
    </row>
    <row r="72" spans="1:18" s="7" customFormat="1" ht="12.75" customHeight="1" x14ac:dyDescent="0.2">
      <c r="A72" s="66" t="s">
        <v>71</v>
      </c>
      <c r="B72" s="40"/>
      <c r="C72" s="40"/>
      <c r="E72" s="14">
        <v>5</v>
      </c>
      <c r="F72" s="15" t="s">
        <v>12</v>
      </c>
      <c r="G72" s="14" t="s">
        <v>163</v>
      </c>
      <c r="H72" s="14" t="s">
        <v>10</v>
      </c>
      <c r="J72" s="7">
        <v>1925840.16</v>
      </c>
      <c r="L72" s="7">
        <v>748477.86</v>
      </c>
      <c r="N72" s="7">
        <f t="shared" si="3"/>
        <v>1268931.8999999999</v>
      </c>
      <c r="P72" s="7">
        <v>2017409.76</v>
      </c>
      <c r="R72" s="7">
        <v>2118281</v>
      </c>
    </row>
    <row r="73" spans="1:18" s="7" customFormat="1" ht="12.75" customHeight="1" x14ac:dyDescent="0.2">
      <c r="A73" s="66" t="s">
        <v>165</v>
      </c>
      <c r="B73" s="40"/>
      <c r="C73" s="40"/>
      <c r="E73" s="14">
        <v>5</v>
      </c>
      <c r="F73" s="15" t="s">
        <v>12</v>
      </c>
      <c r="G73" s="14" t="s">
        <v>74</v>
      </c>
      <c r="H73" s="14" t="s">
        <v>15</v>
      </c>
      <c r="J73" s="7">
        <v>395052.51</v>
      </c>
      <c r="N73" s="7">
        <f t="shared" si="3"/>
        <v>720000</v>
      </c>
      <c r="P73" s="7">
        <v>720000</v>
      </c>
      <c r="R73" s="7">
        <v>720000</v>
      </c>
    </row>
    <row r="74" spans="1:18" s="7" customFormat="1" ht="12.75" customHeight="1" x14ac:dyDescent="0.2">
      <c r="A74" s="66" t="s">
        <v>166</v>
      </c>
      <c r="B74" s="40"/>
      <c r="C74" s="40"/>
      <c r="E74" s="14">
        <v>5</v>
      </c>
      <c r="F74" s="15" t="s">
        <v>12</v>
      </c>
      <c r="G74" s="14" t="s">
        <v>74</v>
      </c>
      <c r="H74" s="14" t="s">
        <v>17</v>
      </c>
      <c r="J74" s="7">
        <v>510360.92</v>
      </c>
      <c r="L74" s="7">
        <v>42654.5</v>
      </c>
      <c r="N74" s="7">
        <f t="shared" si="3"/>
        <v>1457345.5</v>
      </c>
      <c r="P74" s="7">
        <v>1500000</v>
      </c>
      <c r="R74" s="7">
        <v>1500000</v>
      </c>
    </row>
    <row r="75" spans="1:18" s="7" customFormat="1" ht="12.75" customHeight="1" x14ac:dyDescent="0.2">
      <c r="A75" s="66" t="s">
        <v>73</v>
      </c>
      <c r="B75" s="40"/>
      <c r="C75" s="40"/>
      <c r="E75" s="14">
        <v>5</v>
      </c>
      <c r="F75" s="15" t="s">
        <v>12</v>
      </c>
      <c r="G75" s="14" t="s">
        <v>74</v>
      </c>
      <c r="H75" s="14" t="s">
        <v>64</v>
      </c>
      <c r="J75" s="7">
        <v>53343</v>
      </c>
      <c r="L75" s="7">
        <v>4230</v>
      </c>
      <c r="N75" s="7">
        <f t="shared" si="3"/>
        <v>395770</v>
      </c>
      <c r="P75" s="7">
        <v>400000</v>
      </c>
      <c r="R75" s="7">
        <v>400000</v>
      </c>
    </row>
    <row r="76" spans="1:18" s="7" customFormat="1" ht="12.75" customHeight="1" x14ac:dyDescent="0.2">
      <c r="A76" s="66" t="s">
        <v>76</v>
      </c>
      <c r="B76" s="40"/>
      <c r="C76" s="40"/>
      <c r="E76" s="14">
        <v>5</v>
      </c>
      <c r="F76" s="15" t="s">
        <v>12</v>
      </c>
      <c r="G76" s="14" t="s">
        <v>74</v>
      </c>
      <c r="H76" s="14" t="s">
        <v>60</v>
      </c>
      <c r="J76" s="7">
        <v>3675567</v>
      </c>
      <c r="L76" s="7">
        <v>555122</v>
      </c>
      <c r="N76" s="7">
        <f t="shared" si="3"/>
        <v>6124878</v>
      </c>
      <c r="P76" s="7">
        <v>6680000</v>
      </c>
      <c r="R76" s="7">
        <v>6000000</v>
      </c>
    </row>
    <row r="77" spans="1:18" s="7" customFormat="1" ht="12.75" customHeight="1" x14ac:dyDescent="0.2">
      <c r="A77" s="66" t="s">
        <v>75</v>
      </c>
      <c r="B77" s="40"/>
      <c r="C77" s="40"/>
      <c r="E77" s="14">
        <v>5</v>
      </c>
      <c r="F77" s="15" t="s">
        <v>12</v>
      </c>
      <c r="G77" s="14" t="s">
        <v>74</v>
      </c>
      <c r="H77" s="14" t="s">
        <v>19</v>
      </c>
      <c r="J77" s="7">
        <v>24711</v>
      </c>
      <c r="N77" s="7">
        <f t="shared" si="3"/>
        <v>50000</v>
      </c>
      <c r="P77" s="7">
        <v>50000</v>
      </c>
      <c r="R77" s="7">
        <v>50000</v>
      </c>
    </row>
    <row r="78" spans="1:18" s="7" customFormat="1" ht="12.75" customHeight="1" x14ac:dyDescent="0.2">
      <c r="A78" s="66" t="s">
        <v>77</v>
      </c>
      <c r="B78" s="40"/>
      <c r="C78" s="40"/>
      <c r="E78" s="14">
        <v>5</v>
      </c>
      <c r="F78" s="15" t="s">
        <v>12</v>
      </c>
      <c r="G78" s="14" t="s">
        <v>74</v>
      </c>
      <c r="H78" s="14" t="s">
        <v>49</v>
      </c>
      <c r="N78" s="7">
        <f t="shared" si="3"/>
        <v>50000</v>
      </c>
      <c r="P78" s="7">
        <v>50000</v>
      </c>
      <c r="R78" s="7">
        <v>50000</v>
      </c>
    </row>
    <row r="79" spans="1:18" s="7" customFormat="1" ht="12.75" customHeight="1" x14ac:dyDescent="0.2">
      <c r="A79" s="66" t="s">
        <v>172</v>
      </c>
      <c r="B79" s="40"/>
      <c r="C79" s="40"/>
      <c r="E79" s="14">
        <v>5</v>
      </c>
      <c r="F79" s="15" t="s">
        <v>12</v>
      </c>
      <c r="G79" s="14" t="s">
        <v>174</v>
      </c>
      <c r="H79" s="15" t="s">
        <v>8</v>
      </c>
      <c r="J79" s="7">
        <v>407793.76</v>
      </c>
      <c r="L79" s="7">
        <v>194684.52</v>
      </c>
      <c r="N79" s="7">
        <f t="shared" si="3"/>
        <v>1834251.48</v>
      </c>
      <c r="P79" s="7">
        <v>2028936</v>
      </c>
      <c r="R79" s="7">
        <v>2077608</v>
      </c>
    </row>
    <row r="80" spans="1:18" s="7" customFormat="1" ht="12.75" customHeight="1" x14ac:dyDescent="0.2">
      <c r="A80" s="66" t="s">
        <v>87</v>
      </c>
      <c r="B80" s="40"/>
      <c r="C80" s="40"/>
      <c r="E80" s="14">
        <v>5</v>
      </c>
      <c r="F80" s="15" t="s">
        <v>12</v>
      </c>
      <c r="G80" s="14" t="s">
        <v>174</v>
      </c>
      <c r="H80" s="15" t="s">
        <v>15</v>
      </c>
      <c r="J80" s="7">
        <v>110739.87</v>
      </c>
      <c r="L80" s="7">
        <v>54834.46</v>
      </c>
      <c r="N80" s="7">
        <f t="shared" si="3"/>
        <v>85365.540000000008</v>
      </c>
      <c r="P80" s="7">
        <v>140200</v>
      </c>
      <c r="R80" s="7">
        <f>183086+30000</f>
        <v>213086</v>
      </c>
    </row>
    <row r="81" spans="1:18" s="7" customFormat="1" ht="12.75" customHeight="1" x14ac:dyDescent="0.2">
      <c r="A81" s="66" t="s">
        <v>62</v>
      </c>
      <c r="B81" s="40"/>
      <c r="C81" s="40"/>
      <c r="E81" s="14">
        <v>5</v>
      </c>
      <c r="F81" s="15" t="s">
        <v>12</v>
      </c>
      <c r="G81" s="14" t="s">
        <v>59</v>
      </c>
      <c r="H81" s="14" t="s">
        <v>10</v>
      </c>
      <c r="N81" s="7">
        <f t="shared" si="3"/>
        <v>10000</v>
      </c>
      <c r="P81" s="7">
        <v>10000</v>
      </c>
      <c r="R81" s="7">
        <v>10000</v>
      </c>
    </row>
    <row r="82" spans="1:18" s="7" customFormat="1" ht="12.75" customHeight="1" x14ac:dyDescent="0.2">
      <c r="A82" s="66" t="s">
        <v>63</v>
      </c>
      <c r="B82" s="40"/>
      <c r="C82" s="40"/>
      <c r="E82" s="14">
        <v>5</v>
      </c>
      <c r="F82" s="15" t="s">
        <v>12</v>
      </c>
      <c r="G82" s="14" t="s">
        <v>59</v>
      </c>
      <c r="H82" s="14" t="s">
        <v>64</v>
      </c>
      <c r="J82" s="7">
        <v>657561.61</v>
      </c>
      <c r="N82" s="7">
        <f t="shared" si="3"/>
        <v>792000</v>
      </c>
      <c r="P82" s="7">
        <v>792000</v>
      </c>
      <c r="R82" s="7">
        <v>799920</v>
      </c>
    </row>
    <row r="83" spans="1:18" s="7" customFormat="1" ht="12.75" hidden="1" customHeight="1" x14ac:dyDescent="0.2">
      <c r="A83" s="66" t="s">
        <v>155</v>
      </c>
      <c r="B83" s="40"/>
      <c r="C83" s="40"/>
      <c r="E83" s="14">
        <v>5</v>
      </c>
      <c r="F83" s="15" t="s">
        <v>12</v>
      </c>
      <c r="G83" s="14" t="s">
        <v>59</v>
      </c>
      <c r="H83" s="14" t="s">
        <v>15</v>
      </c>
      <c r="N83" s="7">
        <f t="shared" si="3"/>
        <v>0</v>
      </c>
    </row>
    <row r="84" spans="1:18" s="7" customFormat="1" ht="12.75" hidden="1" customHeight="1" x14ac:dyDescent="0.2">
      <c r="A84" s="66" t="s">
        <v>156</v>
      </c>
      <c r="B84" s="40"/>
      <c r="C84" s="40"/>
      <c r="E84" s="14">
        <v>5</v>
      </c>
      <c r="F84" s="14" t="s">
        <v>12</v>
      </c>
      <c r="G84" s="14" t="s">
        <v>59</v>
      </c>
      <c r="H84" s="14" t="s">
        <v>17</v>
      </c>
      <c r="N84" s="7">
        <f t="shared" si="3"/>
        <v>0</v>
      </c>
    </row>
    <row r="85" spans="1:18" s="7" customFormat="1" ht="12.75" hidden="1" customHeight="1" x14ac:dyDescent="0.2">
      <c r="A85" s="66" t="s">
        <v>63</v>
      </c>
      <c r="B85" s="40"/>
      <c r="C85" s="40"/>
      <c r="E85" s="14">
        <v>5</v>
      </c>
      <c r="F85" s="15" t="s">
        <v>12</v>
      </c>
      <c r="G85" s="14" t="s">
        <v>59</v>
      </c>
      <c r="H85" s="14" t="s">
        <v>64</v>
      </c>
      <c r="N85" s="7">
        <f t="shared" ref="N85:N111" si="4">P85-L85</f>
        <v>0</v>
      </c>
    </row>
    <row r="86" spans="1:18" s="7" customFormat="1" ht="12.75" hidden="1" customHeight="1" x14ac:dyDescent="0.2">
      <c r="A86" s="66" t="s">
        <v>65</v>
      </c>
      <c r="B86" s="40"/>
      <c r="C86" s="40"/>
      <c r="E86" s="14">
        <v>5</v>
      </c>
      <c r="F86" s="15" t="s">
        <v>12</v>
      </c>
      <c r="G86" s="14" t="s">
        <v>59</v>
      </c>
      <c r="H86" s="14" t="s">
        <v>19</v>
      </c>
      <c r="N86" s="7">
        <f t="shared" si="4"/>
        <v>0</v>
      </c>
    </row>
    <row r="87" spans="1:18" s="7" customFormat="1" ht="12.75" hidden="1" customHeight="1" x14ac:dyDescent="0.2">
      <c r="A87" s="66" t="s">
        <v>157</v>
      </c>
      <c r="B87" s="40"/>
      <c r="C87" s="40"/>
      <c r="E87" s="14">
        <v>5</v>
      </c>
      <c r="F87" s="15" t="s">
        <v>12</v>
      </c>
      <c r="G87" s="14" t="s">
        <v>93</v>
      </c>
      <c r="H87" s="14" t="s">
        <v>8</v>
      </c>
      <c r="N87" s="7">
        <f t="shared" si="4"/>
        <v>0</v>
      </c>
    </row>
    <row r="88" spans="1:18" s="7" customFormat="1" ht="12.75" hidden="1" customHeight="1" x14ac:dyDescent="0.2">
      <c r="A88" s="66" t="s">
        <v>66</v>
      </c>
      <c r="B88" s="40"/>
      <c r="C88" s="40"/>
      <c r="E88" s="14">
        <v>5</v>
      </c>
      <c r="F88" s="15" t="s">
        <v>12</v>
      </c>
      <c r="G88" s="14" t="s">
        <v>67</v>
      </c>
      <c r="H88" s="14" t="s">
        <v>8</v>
      </c>
      <c r="N88" s="7">
        <f t="shared" si="4"/>
        <v>0</v>
      </c>
    </row>
    <row r="89" spans="1:18" s="7" customFormat="1" ht="12.75" hidden="1" customHeight="1" x14ac:dyDescent="0.2">
      <c r="A89" s="66" t="s">
        <v>68</v>
      </c>
      <c r="B89" s="40"/>
      <c r="C89" s="40"/>
      <c r="E89" s="14">
        <v>5</v>
      </c>
      <c r="F89" s="15" t="s">
        <v>12</v>
      </c>
      <c r="G89" s="14" t="s">
        <v>67</v>
      </c>
      <c r="H89" s="14" t="s">
        <v>10</v>
      </c>
      <c r="N89" s="7">
        <f t="shared" si="4"/>
        <v>0</v>
      </c>
    </row>
    <row r="90" spans="1:18" s="7" customFormat="1" ht="12.75" hidden="1" customHeight="1" x14ac:dyDescent="0.2">
      <c r="A90" s="66" t="s">
        <v>158</v>
      </c>
      <c r="B90" s="40"/>
      <c r="C90" s="40"/>
      <c r="E90" s="14">
        <v>5</v>
      </c>
      <c r="F90" s="15" t="s">
        <v>12</v>
      </c>
      <c r="G90" s="14" t="s">
        <v>70</v>
      </c>
      <c r="H90" s="14" t="s">
        <v>8</v>
      </c>
      <c r="N90" s="7">
        <f t="shared" si="4"/>
        <v>0</v>
      </c>
    </row>
    <row r="91" spans="1:18" s="7" customFormat="1" ht="12.75" hidden="1" customHeight="1" x14ac:dyDescent="0.2">
      <c r="A91" s="66" t="s">
        <v>159</v>
      </c>
      <c r="B91" s="40"/>
      <c r="C91" s="40"/>
      <c r="E91" s="14">
        <v>5</v>
      </c>
      <c r="F91" s="15" t="s">
        <v>12</v>
      </c>
      <c r="G91" s="14" t="s">
        <v>70</v>
      </c>
      <c r="H91" s="14" t="s">
        <v>10</v>
      </c>
      <c r="N91" s="7">
        <f t="shared" si="4"/>
        <v>0</v>
      </c>
    </row>
    <row r="92" spans="1:18" s="7" customFormat="1" ht="12.75" hidden="1" customHeight="1" x14ac:dyDescent="0.2">
      <c r="A92" s="66" t="s">
        <v>69</v>
      </c>
      <c r="B92" s="40"/>
      <c r="C92" s="40"/>
      <c r="E92" s="14">
        <v>5</v>
      </c>
      <c r="F92" s="15" t="s">
        <v>12</v>
      </c>
      <c r="G92" s="14" t="s">
        <v>70</v>
      </c>
      <c r="H92" s="14" t="s">
        <v>15</v>
      </c>
      <c r="N92" s="7">
        <f t="shared" si="4"/>
        <v>0</v>
      </c>
    </row>
    <row r="93" spans="1:18" s="7" customFormat="1" ht="12.75" hidden="1" customHeight="1" x14ac:dyDescent="0.2">
      <c r="A93" s="66" t="s">
        <v>160</v>
      </c>
      <c r="B93" s="40"/>
      <c r="C93" s="40"/>
      <c r="E93" s="14">
        <v>5</v>
      </c>
      <c r="F93" s="15" t="s">
        <v>12</v>
      </c>
      <c r="G93" s="14" t="s">
        <v>163</v>
      </c>
      <c r="H93" s="14" t="s">
        <v>8</v>
      </c>
      <c r="N93" s="7">
        <f t="shared" si="4"/>
        <v>0</v>
      </c>
    </row>
    <row r="94" spans="1:18" s="7" customFormat="1" ht="12.75" hidden="1" customHeight="1" x14ac:dyDescent="0.2">
      <c r="A94" s="66" t="s">
        <v>161</v>
      </c>
      <c r="B94" s="40"/>
      <c r="C94" s="40"/>
      <c r="E94" s="14">
        <v>5</v>
      </c>
      <c r="F94" s="15" t="s">
        <v>12</v>
      </c>
      <c r="G94" s="14" t="s">
        <v>163</v>
      </c>
      <c r="H94" s="16" t="s">
        <v>49</v>
      </c>
      <c r="N94" s="7">
        <f t="shared" si="4"/>
        <v>0</v>
      </c>
    </row>
    <row r="95" spans="1:18" s="7" customFormat="1" ht="12.75" hidden="1" customHeight="1" x14ac:dyDescent="0.2">
      <c r="A95" s="66" t="s">
        <v>162</v>
      </c>
      <c r="B95" s="40"/>
      <c r="C95" s="40"/>
      <c r="E95" s="14">
        <v>5</v>
      </c>
      <c r="F95" s="15" t="s">
        <v>12</v>
      </c>
      <c r="G95" s="14" t="s">
        <v>163</v>
      </c>
      <c r="H95" s="14" t="s">
        <v>15</v>
      </c>
      <c r="N95" s="7">
        <f t="shared" si="4"/>
        <v>0</v>
      </c>
    </row>
    <row r="96" spans="1:18" s="7" customFormat="1" ht="12.75" hidden="1" customHeight="1" x14ac:dyDescent="0.2">
      <c r="A96" s="66" t="s">
        <v>72</v>
      </c>
      <c r="B96" s="40"/>
      <c r="C96" s="40"/>
      <c r="E96" s="14">
        <v>5</v>
      </c>
      <c r="F96" s="15" t="s">
        <v>12</v>
      </c>
      <c r="G96" s="14" t="s">
        <v>70</v>
      </c>
      <c r="H96" s="14" t="s">
        <v>49</v>
      </c>
      <c r="N96" s="7">
        <f t="shared" si="4"/>
        <v>0</v>
      </c>
    </row>
    <row r="97" spans="1:18" s="7" customFormat="1" ht="12.75" hidden="1" customHeight="1" x14ac:dyDescent="0.2">
      <c r="A97" s="66" t="s">
        <v>164</v>
      </c>
      <c r="B97" s="40"/>
      <c r="C97" s="40"/>
      <c r="E97" s="14">
        <v>5</v>
      </c>
      <c r="F97" s="15" t="s">
        <v>12</v>
      </c>
      <c r="G97" s="14" t="s">
        <v>74</v>
      </c>
      <c r="H97" s="14" t="s">
        <v>10</v>
      </c>
      <c r="N97" s="7">
        <f t="shared" si="4"/>
        <v>0</v>
      </c>
    </row>
    <row r="98" spans="1:18" s="7" customFormat="1" ht="12.75" hidden="1" customHeight="1" x14ac:dyDescent="0.2">
      <c r="A98" s="66" t="s">
        <v>167</v>
      </c>
      <c r="B98" s="40"/>
      <c r="C98" s="40"/>
      <c r="E98" s="14">
        <v>5</v>
      </c>
      <c r="F98" s="15" t="s">
        <v>12</v>
      </c>
      <c r="G98" s="14" t="s">
        <v>74</v>
      </c>
      <c r="H98" s="14" t="s">
        <v>8</v>
      </c>
      <c r="N98" s="7">
        <f t="shared" si="4"/>
        <v>0</v>
      </c>
    </row>
    <row r="99" spans="1:18" s="7" customFormat="1" ht="12.75" hidden="1" customHeight="1" x14ac:dyDescent="0.2">
      <c r="A99" s="66" t="s">
        <v>168</v>
      </c>
      <c r="B99" s="40"/>
      <c r="C99" s="40"/>
      <c r="E99" s="14">
        <v>5</v>
      </c>
      <c r="F99" s="15" t="s">
        <v>12</v>
      </c>
      <c r="G99" s="14" t="s">
        <v>74</v>
      </c>
      <c r="H99" s="14" t="s">
        <v>45</v>
      </c>
      <c r="N99" s="7">
        <f t="shared" si="4"/>
        <v>0</v>
      </c>
    </row>
    <row r="100" spans="1:18" s="7" customFormat="1" ht="12.75" hidden="1" customHeight="1" x14ac:dyDescent="0.2">
      <c r="A100" s="66" t="s">
        <v>165</v>
      </c>
      <c r="B100" s="40"/>
      <c r="C100" s="40"/>
      <c r="E100" s="14">
        <v>5</v>
      </c>
      <c r="F100" s="15" t="s">
        <v>12</v>
      </c>
      <c r="G100" s="14" t="s">
        <v>74</v>
      </c>
      <c r="H100" s="14" t="s">
        <v>15</v>
      </c>
      <c r="N100" s="7">
        <f t="shared" si="4"/>
        <v>0</v>
      </c>
    </row>
    <row r="101" spans="1:18" s="7" customFormat="1" ht="12.75" hidden="1" customHeight="1" x14ac:dyDescent="0.2">
      <c r="A101" s="66" t="s">
        <v>78</v>
      </c>
      <c r="B101" s="40"/>
      <c r="C101" s="40"/>
      <c r="E101" s="14">
        <v>5</v>
      </c>
      <c r="F101" s="15" t="s">
        <v>12</v>
      </c>
      <c r="G101" s="14" t="s">
        <v>79</v>
      </c>
      <c r="H101" s="14" t="s">
        <v>10</v>
      </c>
      <c r="N101" s="7">
        <f t="shared" si="4"/>
        <v>0</v>
      </c>
    </row>
    <row r="102" spans="1:18" s="7" customFormat="1" ht="12.75" hidden="1" customHeight="1" x14ac:dyDescent="0.2">
      <c r="A102" s="66" t="s">
        <v>80</v>
      </c>
      <c r="B102" s="40"/>
      <c r="C102" s="40"/>
      <c r="E102" s="14">
        <v>5</v>
      </c>
      <c r="F102" s="15" t="s">
        <v>12</v>
      </c>
      <c r="G102" s="14" t="s">
        <v>79</v>
      </c>
      <c r="H102" s="14" t="s">
        <v>15</v>
      </c>
      <c r="N102" s="7">
        <f t="shared" si="4"/>
        <v>0</v>
      </c>
    </row>
    <row r="103" spans="1:18" s="7" customFormat="1" ht="12.75" hidden="1" customHeight="1" x14ac:dyDescent="0.2">
      <c r="A103" s="66" t="s">
        <v>169</v>
      </c>
      <c r="B103" s="40"/>
      <c r="C103" s="40"/>
      <c r="E103" s="14">
        <v>5</v>
      </c>
      <c r="F103" s="15" t="s">
        <v>12</v>
      </c>
      <c r="G103" s="14" t="s">
        <v>79</v>
      </c>
      <c r="H103" s="15" t="s">
        <v>60</v>
      </c>
      <c r="N103" s="7">
        <f t="shared" si="4"/>
        <v>0</v>
      </c>
    </row>
    <row r="104" spans="1:18" s="7" customFormat="1" ht="12.75" hidden="1" customHeight="1" x14ac:dyDescent="0.2">
      <c r="A104" s="66" t="s">
        <v>170</v>
      </c>
      <c r="B104" s="40"/>
      <c r="C104" s="40"/>
      <c r="E104" s="14">
        <v>5</v>
      </c>
      <c r="F104" s="15" t="s">
        <v>12</v>
      </c>
      <c r="G104" s="14" t="s">
        <v>79</v>
      </c>
      <c r="H104" s="15" t="s">
        <v>19</v>
      </c>
      <c r="N104" s="7">
        <f t="shared" si="4"/>
        <v>0</v>
      </c>
    </row>
    <row r="105" spans="1:18" s="7" customFormat="1" ht="12.75" hidden="1" customHeight="1" x14ac:dyDescent="0.2">
      <c r="A105" s="66" t="s">
        <v>171</v>
      </c>
      <c r="B105" s="40"/>
      <c r="C105" s="40"/>
      <c r="E105" s="14">
        <v>5</v>
      </c>
      <c r="F105" s="15" t="s">
        <v>12</v>
      </c>
      <c r="G105" s="14" t="s">
        <v>79</v>
      </c>
      <c r="H105" s="15" t="s">
        <v>82</v>
      </c>
      <c r="N105" s="7">
        <f t="shared" si="4"/>
        <v>0</v>
      </c>
    </row>
    <row r="106" spans="1:18" s="7" customFormat="1" ht="12.75" hidden="1" customHeight="1" x14ac:dyDescent="0.2">
      <c r="A106" s="66" t="s">
        <v>81</v>
      </c>
      <c r="B106" s="40"/>
      <c r="C106" s="40"/>
      <c r="E106" s="14">
        <v>5</v>
      </c>
      <c r="F106" s="15" t="s">
        <v>12</v>
      </c>
      <c r="G106" s="14" t="s">
        <v>59</v>
      </c>
      <c r="H106" s="15" t="s">
        <v>82</v>
      </c>
      <c r="N106" s="7">
        <f t="shared" si="4"/>
        <v>0</v>
      </c>
    </row>
    <row r="107" spans="1:18" s="7" customFormat="1" ht="12.75" hidden="1" customHeight="1" x14ac:dyDescent="0.2">
      <c r="A107" s="66" t="s">
        <v>83</v>
      </c>
      <c r="B107" s="40"/>
      <c r="C107" s="40"/>
      <c r="E107" s="14">
        <v>5</v>
      </c>
      <c r="F107" s="15" t="s">
        <v>12</v>
      </c>
      <c r="G107" s="14" t="s">
        <v>84</v>
      </c>
      <c r="H107" s="15" t="s">
        <v>8</v>
      </c>
      <c r="N107" s="7">
        <f t="shared" si="4"/>
        <v>0</v>
      </c>
    </row>
    <row r="108" spans="1:18" s="7" customFormat="1" ht="12.75" hidden="1" customHeight="1" x14ac:dyDescent="0.2">
      <c r="A108" s="66" t="s">
        <v>85</v>
      </c>
      <c r="B108" s="40"/>
      <c r="C108" s="40"/>
      <c r="E108" s="14">
        <v>5</v>
      </c>
      <c r="F108" s="15" t="s">
        <v>12</v>
      </c>
      <c r="G108" s="14" t="s">
        <v>84</v>
      </c>
      <c r="H108" s="15" t="s">
        <v>10</v>
      </c>
      <c r="N108" s="7">
        <f t="shared" si="4"/>
        <v>0</v>
      </c>
    </row>
    <row r="109" spans="1:18" s="7" customFormat="1" ht="12.75" hidden="1" customHeight="1" x14ac:dyDescent="0.2">
      <c r="A109" s="66" t="s">
        <v>86</v>
      </c>
      <c r="B109" s="40"/>
      <c r="C109" s="40"/>
      <c r="E109" s="14">
        <v>5</v>
      </c>
      <c r="F109" s="15" t="s">
        <v>12</v>
      </c>
      <c r="G109" s="14" t="s">
        <v>84</v>
      </c>
      <c r="H109" s="15" t="s">
        <v>15</v>
      </c>
      <c r="N109" s="7">
        <f t="shared" si="4"/>
        <v>0</v>
      </c>
    </row>
    <row r="110" spans="1:18" s="7" customFormat="1" ht="12.75" hidden="1" customHeight="1" x14ac:dyDescent="0.2">
      <c r="A110" s="66" t="s">
        <v>173</v>
      </c>
      <c r="B110" s="40"/>
      <c r="C110" s="40"/>
      <c r="E110" s="14">
        <v>5</v>
      </c>
      <c r="F110" s="15" t="s">
        <v>12</v>
      </c>
      <c r="G110" s="14" t="s">
        <v>174</v>
      </c>
      <c r="H110" s="15" t="s">
        <v>10</v>
      </c>
      <c r="N110" s="7">
        <f t="shared" si="4"/>
        <v>0</v>
      </c>
    </row>
    <row r="111" spans="1:18" s="7" customFormat="1" ht="12.75" customHeight="1" x14ac:dyDescent="0.2">
      <c r="A111" s="66" t="s">
        <v>294</v>
      </c>
      <c r="B111" s="40"/>
      <c r="C111" s="40"/>
      <c r="E111" s="14">
        <v>5</v>
      </c>
      <c r="F111" s="15" t="s">
        <v>12</v>
      </c>
      <c r="G111" s="83">
        <v>99</v>
      </c>
      <c r="H111" s="89">
        <v>990</v>
      </c>
      <c r="J111" s="7">
        <v>42900</v>
      </c>
      <c r="N111" s="7">
        <f t="shared" si="4"/>
        <v>50000</v>
      </c>
      <c r="P111" s="7">
        <v>50000</v>
      </c>
      <c r="R111" s="7">
        <v>50000</v>
      </c>
    </row>
    <row r="112" spans="1:18" s="7" customFormat="1" ht="13.5" customHeight="1" x14ac:dyDescent="0.2">
      <c r="A112" s="129" t="s">
        <v>191</v>
      </c>
      <c r="B112" s="129"/>
      <c r="C112" s="129"/>
      <c r="J112" s="22">
        <f>SUM(J45:J111)</f>
        <v>12493841.629999999</v>
      </c>
      <c r="K112" s="18"/>
      <c r="L112" s="22">
        <f>SUM(L45:L111)</f>
        <v>3346380.4099999997</v>
      </c>
      <c r="N112" s="22">
        <f>SUM(N45:N111)</f>
        <v>25520845.349999998</v>
      </c>
      <c r="P112" s="22">
        <f>SUM(P45:P111)</f>
        <v>28867225.759999998</v>
      </c>
      <c r="R112" s="22">
        <f>SUM(R45:R111)</f>
        <v>27922075</v>
      </c>
    </row>
    <row r="113" spans="1:18" s="7" customFormat="1" ht="6" customHeight="1" x14ac:dyDescent="0.2">
      <c r="A113" s="20"/>
      <c r="B113" s="20"/>
      <c r="C113" s="20"/>
      <c r="J113" s="18"/>
      <c r="K113" s="18"/>
    </row>
    <row r="114" spans="1:18" s="7" customFormat="1" ht="12" hidden="1" customHeight="1" x14ac:dyDescent="0.2">
      <c r="A114" s="69" t="s">
        <v>189</v>
      </c>
    </row>
    <row r="115" spans="1:18" s="7" customFormat="1" ht="12" hidden="1" customHeight="1" x14ac:dyDescent="0.2">
      <c r="A115" s="66" t="s">
        <v>109</v>
      </c>
      <c r="E115" s="14">
        <v>5</v>
      </c>
      <c r="F115" s="15" t="s">
        <v>29</v>
      </c>
      <c r="G115" s="14" t="s">
        <v>7</v>
      </c>
      <c r="H115" s="14" t="s">
        <v>17</v>
      </c>
    </row>
    <row r="116" spans="1:18" s="7" customFormat="1" ht="12" hidden="1" customHeight="1" x14ac:dyDescent="0.2">
      <c r="A116" s="66" t="s">
        <v>180</v>
      </c>
      <c r="E116" s="14">
        <v>5</v>
      </c>
      <c r="F116" s="15" t="s">
        <v>29</v>
      </c>
      <c r="G116" s="14" t="s">
        <v>7</v>
      </c>
      <c r="H116" s="14" t="s">
        <v>64</v>
      </c>
    </row>
    <row r="117" spans="1:18" s="7" customFormat="1" ht="12" hidden="1" customHeight="1" x14ac:dyDescent="0.2">
      <c r="A117" s="66" t="s">
        <v>182</v>
      </c>
      <c r="E117" s="14">
        <v>5</v>
      </c>
      <c r="F117" s="15" t="s">
        <v>29</v>
      </c>
      <c r="G117" s="14" t="s">
        <v>7</v>
      </c>
      <c r="H117" s="14" t="s">
        <v>10</v>
      </c>
    </row>
    <row r="118" spans="1:18" s="7" customFormat="1" hidden="1" x14ac:dyDescent="0.2">
      <c r="A118" s="66" t="s">
        <v>181</v>
      </c>
      <c r="E118" s="14">
        <v>5</v>
      </c>
      <c r="F118" s="15" t="s">
        <v>29</v>
      </c>
      <c r="G118" s="14" t="s">
        <v>7</v>
      </c>
      <c r="H118" s="16" t="s">
        <v>49</v>
      </c>
    </row>
    <row r="119" spans="1:18" s="7" customFormat="1" ht="12" hidden="1" customHeight="1" x14ac:dyDescent="0.2">
      <c r="A119" s="66" t="s">
        <v>183</v>
      </c>
      <c r="E119" s="14">
        <v>5</v>
      </c>
      <c r="F119" s="15" t="s">
        <v>29</v>
      </c>
      <c r="G119" s="14" t="s">
        <v>7</v>
      </c>
      <c r="H119" s="14" t="s">
        <v>8</v>
      </c>
    </row>
    <row r="120" spans="1:18" s="7" customFormat="1" ht="12" hidden="1" customHeight="1" x14ac:dyDescent="0.2">
      <c r="A120" s="66" t="s">
        <v>184</v>
      </c>
      <c r="E120" s="14">
        <v>5</v>
      </c>
      <c r="F120" s="15" t="s">
        <v>29</v>
      </c>
      <c r="G120" s="14" t="s">
        <v>7</v>
      </c>
      <c r="H120" s="14" t="s">
        <v>15</v>
      </c>
    </row>
    <row r="121" spans="1:18" s="7" customFormat="1" ht="18.95" hidden="1" customHeight="1" x14ac:dyDescent="0.2">
      <c r="A121" s="63" t="s">
        <v>185</v>
      </c>
      <c r="J121" s="21">
        <v>0</v>
      </c>
      <c r="K121" s="27"/>
      <c r="L121" s="21">
        <v>0</v>
      </c>
      <c r="M121" s="27"/>
      <c r="N121" s="21">
        <v>0</v>
      </c>
      <c r="O121" s="27"/>
      <c r="P121" s="21">
        <v>0</v>
      </c>
      <c r="Q121" s="27"/>
      <c r="R121" s="64">
        <f>SUM(R115:R120)</f>
        <v>0</v>
      </c>
    </row>
    <row r="122" spans="1:18" s="7" customFormat="1" ht="6" hidden="1" customHeight="1" x14ac:dyDescent="0.2"/>
    <row r="123" spans="1:18" s="7" customFormat="1" ht="12.75" customHeight="1" x14ac:dyDescent="0.2">
      <c r="A123" s="68" t="s">
        <v>190</v>
      </c>
      <c r="B123" s="11"/>
      <c r="C123" s="11"/>
    </row>
    <row r="124" spans="1:18" s="7" customFormat="1" ht="12.75" hidden="1" customHeight="1" x14ac:dyDescent="0.2">
      <c r="A124" s="11" t="s">
        <v>89</v>
      </c>
      <c r="B124" s="24"/>
      <c r="C124" s="24"/>
    </row>
    <row r="125" spans="1:18" s="7" customFormat="1" ht="12.75" hidden="1" customHeight="1" x14ac:dyDescent="0.2">
      <c r="A125" s="70" t="s">
        <v>90</v>
      </c>
      <c r="B125" s="9"/>
      <c r="C125" s="9"/>
      <c r="E125" s="14">
        <v>1</v>
      </c>
      <c r="F125" s="15" t="s">
        <v>12</v>
      </c>
      <c r="G125" s="14" t="s">
        <v>54</v>
      </c>
      <c r="H125" s="16" t="s">
        <v>10</v>
      </c>
    </row>
    <row r="126" spans="1:18" s="7" customFormat="1" ht="12.75" customHeight="1" x14ac:dyDescent="0.2">
      <c r="A126" s="71" t="s">
        <v>91</v>
      </c>
      <c r="B126" s="25"/>
      <c r="C126" s="25"/>
    </row>
    <row r="127" spans="1:18" s="7" customFormat="1" ht="12.75" hidden="1" customHeight="1" x14ac:dyDescent="0.2">
      <c r="A127" s="66" t="s">
        <v>92</v>
      </c>
      <c r="B127" s="40"/>
      <c r="C127" s="40"/>
      <c r="E127" s="14">
        <v>1</v>
      </c>
      <c r="F127" s="15" t="s">
        <v>93</v>
      </c>
      <c r="G127" s="14" t="s">
        <v>7</v>
      </c>
      <c r="H127" s="14" t="s">
        <v>8</v>
      </c>
      <c r="N127" s="7">
        <f t="shared" ref="N127:N142" si="5">P127-L127</f>
        <v>0</v>
      </c>
    </row>
    <row r="128" spans="1:18" s="7" customFormat="1" ht="12.75" hidden="1" customHeight="1" x14ac:dyDescent="0.2">
      <c r="A128" s="66" t="s">
        <v>94</v>
      </c>
      <c r="B128" s="40"/>
      <c r="C128" s="40"/>
      <c r="E128" s="14">
        <v>1</v>
      </c>
      <c r="F128" s="15" t="s">
        <v>93</v>
      </c>
      <c r="G128" s="14" t="s">
        <v>34</v>
      </c>
      <c r="H128" s="14" t="s">
        <v>8</v>
      </c>
      <c r="N128" s="7">
        <f t="shared" si="5"/>
        <v>0</v>
      </c>
    </row>
    <row r="129" spans="1:18" s="7" customFormat="1" ht="12.75" hidden="1" customHeight="1" x14ac:dyDescent="0.2">
      <c r="A129" s="66" t="s">
        <v>95</v>
      </c>
      <c r="B129" s="42"/>
      <c r="C129" s="42"/>
      <c r="E129" s="14">
        <v>1</v>
      </c>
      <c r="F129" s="15" t="s">
        <v>93</v>
      </c>
      <c r="G129" s="14" t="s">
        <v>34</v>
      </c>
      <c r="H129" s="14" t="s">
        <v>49</v>
      </c>
      <c r="N129" s="7">
        <f t="shared" si="5"/>
        <v>0</v>
      </c>
    </row>
    <row r="130" spans="1:18" s="7" customFormat="1" ht="12.75" customHeight="1" x14ac:dyDescent="0.2">
      <c r="A130" s="66" t="s">
        <v>96</v>
      </c>
      <c r="B130" s="42"/>
      <c r="C130" s="42"/>
      <c r="D130" s="15"/>
      <c r="E130" s="14">
        <v>1</v>
      </c>
      <c r="F130" s="15" t="s">
        <v>93</v>
      </c>
      <c r="G130" s="14" t="s">
        <v>54</v>
      </c>
      <c r="H130" s="14" t="s">
        <v>10</v>
      </c>
      <c r="N130" s="7">
        <f t="shared" si="5"/>
        <v>50000</v>
      </c>
      <c r="P130" s="7">
        <v>50000</v>
      </c>
    </row>
    <row r="131" spans="1:18" s="7" customFormat="1" ht="12.75" hidden="1" customHeight="1" x14ac:dyDescent="0.2">
      <c r="A131" s="66" t="s">
        <v>97</v>
      </c>
      <c r="B131" s="40"/>
      <c r="C131" s="40"/>
      <c r="E131" s="14">
        <v>1</v>
      </c>
      <c r="F131" s="15" t="s">
        <v>93</v>
      </c>
      <c r="G131" s="14" t="s">
        <v>93</v>
      </c>
      <c r="H131" s="14" t="s">
        <v>8</v>
      </c>
      <c r="N131" s="7">
        <f t="shared" si="5"/>
        <v>0</v>
      </c>
    </row>
    <row r="132" spans="1:18" s="7" customFormat="1" ht="12.75" hidden="1" customHeight="1" x14ac:dyDescent="0.2">
      <c r="A132" s="66" t="s">
        <v>98</v>
      </c>
      <c r="B132" s="42"/>
      <c r="C132" s="42"/>
      <c r="E132" s="14">
        <v>1</v>
      </c>
      <c r="F132" s="15" t="s">
        <v>93</v>
      </c>
      <c r="G132" s="14" t="s">
        <v>54</v>
      </c>
      <c r="H132" s="14" t="s">
        <v>15</v>
      </c>
      <c r="N132" s="7">
        <f t="shared" si="5"/>
        <v>0</v>
      </c>
    </row>
    <row r="133" spans="1:18" s="7" customFormat="1" ht="12.75" hidden="1" customHeight="1" x14ac:dyDescent="0.2">
      <c r="A133" s="66" t="s">
        <v>99</v>
      </c>
      <c r="B133" s="42"/>
      <c r="C133" s="42"/>
      <c r="D133" s="15"/>
      <c r="E133" s="14">
        <v>1</v>
      </c>
      <c r="F133" s="15" t="s">
        <v>93</v>
      </c>
      <c r="G133" s="14" t="s">
        <v>93</v>
      </c>
      <c r="H133" s="14" t="s">
        <v>10</v>
      </c>
      <c r="N133" s="7">
        <f t="shared" si="5"/>
        <v>0</v>
      </c>
    </row>
    <row r="134" spans="1:18" s="7" customFormat="1" ht="12.75" hidden="1" customHeight="1" x14ac:dyDescent="0.2">
      <c r="A134" s="66" t="s">
        <v>100</v>
      </c>
      <c r="B134" s="40"/>
      <c r="C134" s="40"/>
      <c r="E134" s="14">
        <v>1</v>
      </c>
      <c r="F134" s="15" t="s">
        <v>93</v>
      </c>
      <c r="G134" s="14" t="s">
        <v>54</v>
      </c>
      <c r="H134" s="14" t="s">
        <v>19</v>
      </c>
      <c r="N134" s="7">
        <f t="shared" si="5"/>
        <v>0</v>
      </c>
    </row>
    <row r="135" spans="1:18" s="7" customFormat="1" ht="12.75" hidden="1" customHeight="1" x14ac:dyDescent="0.2">
      <c r="A135" s="66" t="s">
        <v>175</v>
      </c>
      <c r="B135" s="40"/>
      <c r="C135" s="40"/>
      <c r="E135" s="14">
        <v>1</v>
      </c>
      <c r="F135" s="15" t="s">
        <v>93</v>
      </c>
      <c r="G135" s="14" t="s">
        <v>54</v>
      </c>
      <c r="H135" s="14" t="s">
        <v>82</v>
      </c>
      <c r="N135" s="7">
        <f t="shared" si="5"/>
        <v>0</v>
      </c>
    </row>
    <row r="136" spans="1:18" s="7" customFormat="1" ht="12.75" hidden="1" customHeight="1" x14ac:dyDescent="0.2">
      <c r="A136" s="66" t="s">
        <v>176</v>
      </c>
      <c r="B136" s="40"/>
      <c r="C136" s="40"/>
      <c r="E136" s="14">
        <v>1</v>
      </c>
      <c r="F136" s="15" t="s">
        <v>93</v>
      </c>
      <c r="G136" s="14" t="s">
        <v>54</v>
      </c>
      <c r="H136" s="14" t="s">
        <v>45</v>
      </c>
      <c r="N136" s="7">
        <f t="shared" si="5"/>
        <v>0</v>
      </c>
    </row>
    <row r="137" spans="1:18" s="7" customFormat="1" ht="12.75" hidden="1" customHeight="1" x14ac:dyDescent="0.2">
      <c r="A137" s="66" t="s">
        <v>177</v>
      </c>
      <c r="B137" s="40"/>
      <c r="C137" s="40"/>
      <c r="E137" s="14">
        <v>1</v>
      </c>
      <c r="F137" s="15" t="s">
        <v>93</v>
      </c>
      <c r="G137" s="14" t="s">
        <v>54</v>
      </c>
      <c r="H137" s="14" t="s">
        <v>146</v>
      </c>
      <c r="N137" s="7">
        <f t="shared" si="5"/>
        <v>0</v>
      </c>
    </row>
    <row r="138" spans="1:18" s="7" customFormat="1" ht="12.75" hidden="1" customHeight="1" x14ac:dyDescent="0.2">
      <c r="A138" s="66" t="s">
        <v>101</v>
      </c>
      <c r="B138" s="40"/>
      <c r="C138" s="40"/>
      <c r="E138" s="14">
        <v>1</v>
      </c>
      <c r="F138" s="15" t="s">
        <v>93</v>
      </c>
      <c r="G138" s="14" t="s">
        <v>54</v>
      </c>
      <c r="H138" s="14" t="s">
        <v>102</v>
      </c>
      <c r="N138" s="7">
        <f t="shared" si="5"/>
        <v>0</v>
      </c>
    </row>
    <row r="139" spans="1:18" s="7" customFormat="1" ht="12.75" hidden="1" customHeight="1" x14ac:dyDescent="0.2">
      <c r="A139" s="66" t="s">
        <v>103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24</v>
      </c>
      <c r="N139" s="7">
        <f t="shared" si="5"/>
        <v>0</v>
      </c>
    </row>
    <row r="140" spans="1:18" s="7" customFormat="1" ht="12.75" hidden="1" customHeight="1" x14ac:dyDescent="0.2">
      <c r="A140" s="66" t="s">
        <v>104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28</v>
      </c>
      <c r="N140" s="7">
        <f t="shared" si="5"/>
        <v>0</v>
      </c>
    </row>
    <row r="141" spans="1:18" s="7" customFormat="1" ht="12.75" hidden="1" customHeight="1" x14ac:dyDescent="0.2">
      <c r="A141" s="66" t="s">
        <v>105</v>
      </c>
      <c r="B141" s="40"/>
      <c r="C141" s="40"/>
      <c r="D141" s="15"/>
      <c r="E141" s="14">
        <v>1</v>
      </c>
      <c r="F141" s="15" t="s">
        <v>93</v>
      </c>
      <c r="G141" s="14" t="s">
        <v>54</v>
      </c>
      <c r="H141" s="16" t="s">
        <v>49</v>
      </c>
      <c r="N141" s="7">
        <f t="shared" si="5"/>
        <v>0</v>
      </c>
    </row>
    <row r="142" spans="1:18" s="7" customFormat="1" ht="12.75" hidden="1" customHeight="1" x14ac:dyDescent="0.2">
      <c r="A142" s="66" t="s">
        <v>106</v>
      </c>
      <c r="B142" s="40"/>
      <c r="C142" s="40"/>
      <c r="D142" s="15"/>
      <c r="E142" s="14">
        <v>1</v>
      </c>
      <c r="F142" s="15" t="s">
        <v>93</v>
      </c>
      <c r="G142" s="14" t="s">
        <v>67</v>
      </c>
      <c r="H142" s="14" t="s">
        <v>8</v>
      </c>
      <c r="N142" s="7">
        <f t="shared" si="5"/>
        <v>0</v>
      </c>
    </row>
    <row r="143" spans="1:18" s="7" customFormat="1" ht="12.75" customHeight="1" x14ac:dyDescent="0.2">
      <c r="A143" s="66" t="s">
        <v>107</v>
      </c>
      <c r="B143" s="40"/>
      <c r="C143" s="40"/>
      <c r="D143" s="15"/>
      <c r="E143" s="14">
        <v>1</v>
      </c>
      <c r="F143" s="15" t="s">
        <v>93</v>
      </c>
      <c r="G143" s="14" t="s">
        <v>59</v>
      </c>
      <c r="H143" s="16" t="s">
        <v>49</v>
      </c>
      <c r="R143" s="7">
        <v>100000</v>
      </c>
    </row>
    <row r="144" spans="1:18" s="7" customFormat="1" ht="12.75" hidden="1" customHeight="1" x14ac:dyDescent="0.2">
      <c r="A144" s="66" t="s">
        <v>178</v>
      </c>
      <c r="B144" s="40"/>
      <c r="C144" s="40"/>
      <c r="D144" s="15"/>
      <c r="E144" s="14">
        <v>1</v>
      </c>
      <c r="F144" s="15" t="s">
        <v>93</v>
      </c>
      <c r="G144" s="14" t="s">
        <v>29</v>
      </c>
      <c r="H144" s="14" t="s">
        <v>8</v>
      </c>
    </row>
    <row r="145" spans="1:21" s="7" customFormat="1" ht="12.75" hidden="1" customHeight="1" x14ac:dyDescent="0.2">
      <c r="A145" s="66" t="s">
        <v>179</v>
      </c>
      <c r="B145" s="40"/>
      <c r="C145" s="40"/>
      <c r="D145" s="15"/>
      <c r="E145" s="14">
        <v>1</v>
      </c>
      <c r="F145" s="15" t="s">
        <v>93</v>
      </c>
      <c r="G145" s="14" t="s">
        <v>29</v>
      </c>
      <c r="H145" s="14" t="s">
        <v>45</v>
      </c>
    </row>
    <row r="146" spans="1:21" s="7" customFormat="1" ht="12.75" hidden="1" customHeight="1" x14ac:dyDescent="0.2">
      <c r="A146" s="66" t="s">
        <v>272</v>
      </c>
      <c r="B146" s="40"/>
      <c r="C146" s="40"/>
      <c r="D146" s="15"/>
      <c r="E146" s="14">
        <v>1</v>
      </c>
      <c r="F146" s="15" t="s">
        <v>93</v>
      </c>
      <c r="G146" s="14" t="s">
        <v>29</v>
      </c>
      <c r="H146" s="14" t="s">
        <v>64</v>
      </c>
    </row>
    <row r="147" spans="1:21" s="27" customFormat="1" ht="15" customHeight="1" x14ac:dyDescent="0.2">
      <c r="A147" s="63" t="s">
        <v>108</v>
      </c>
      <c r="B147" s="26"/>
      <c r="C147" s="26"/>
      <c r="J147" s="21">
        <f>SUM(J127:J146)</f>
        <v>0</v>
      </c>
      <c r="K147" s="23"/>
      <c r="L147" s="21">
        <f>SUM(L127:L146)</f>
        <v>0</v>
      </c>
      <c r="N147" s="21">
        <f>SUM(N127:N146)</f>
        <v>50000</v>
      </c>
      <c r="P147" s="21">
        <f>SUM(P127:P146)</f>
        <v>50000</v>
      </c>
      <c r="R147" s="21">
        <f>SUM(R130:R146)</f>
        <v>100000</v>
      </c>
    </row>
    <row r="148" spans="1:21" s="7" customFormat="1" ht="6" customHeight="1" x14ac:dyDescent="0.2"/>
    <row r="149" spans="1:21" s="7" customFormat="1" ht="16.5" customHeight="1" thickBot="1" x14ac:dyDescent="0.25">
      <c r="A149" s="11" t="s">
        <v>110</v>
      </c>
      <c r="B149" s="28"/>
      <c r="C149" s="28"/>
      <c r="J149" s="29">
        <f>J42+J112+J121+J147</f>
        <v>32330567.710000001</v>
      </c>
      <c r="K149" s="23"/>
      <c r="L149" s="29">
        <f>L42+L112+L121+L147</f>
        <v>13073200.879999999</v>
      </c>
      <c r="N149" s="29">
        <f>N42+N112+N121+N147</f>
        <v>40439039.229999997</v>
      </c>
      <c r="P149" s="29">
        <f>P42+P112+P121+P147</f>
        <v>53512240.109999999</v>
      </c>
      <c r="R149" s="29">
        <f>R42+R112+R121+R147</f>
        <v>52733785.390000001</v>
      </c>
    </row>
    <row r="150" spans="1:21" s="7" customFormat="1" ht="13.5" thickTop="1" x14ac:dyDescent="0.2">
      <c r="A150" s="31"/>
      <c r="B150" s="31"/>
      <c r="C150" s="31"/>
      <c r="D150" s="34"/>
      <c r="E150" s="31"/>
      <c r="F150" s="31"/>
      <c r="H150" s="35"/>
      <c r="I150" s="35"/>
      <c r="J150" s="35"/>
      <c r="K150" s="35"/>
      <c r="L150" s="35"/>
      <c r="M150" s="35"/>
      <c r="U150" s="7">
        <f>L149-12482290.42</f>
        <v>590910.45999999903</v>
      </c>
    </row>
    <row r="151" spans="1:21" s="7" customFormat="1" x14ac:dyDescent="0.2">
      <c r="A151" s="31"/>
      <c r="B151" s="31"/>
      <c r="C151" s="31"/>
      <c r="D151" s="34"/>
      <c r="E151" s="31"/>
      <c r="F151" s="31"/>
      <c r="H151" s="35"/>
      <c r="I151" s="35"/>
      <c r="J151" s="35"/>
      <c r="K151" s="35"/>
      <c r="L151" s="35"/>
      <c r="M151" s="35"/>
    </row>
    <row r="152" spans="1:21" x14ac:dyDescent="0.2">
      <c r="A152" s="138" t="s">
        <v>133</v>
      </c>
      <c r="B152" s="138"/>
      <c r="C152" s="138"/>
      <c r="D152" s="33"/>
      <c r="E152" s="32"/>
      <c r="G152" s="31"/>
      <c r="I152" s="31"/>
      <c r="J152" s="138" t="s">
        <v>134</v>
      </c>
      <c r="K152" s="138"/>
      <c r="L152" s="138"/>
      <c r="M152" s="47"/>
      <c r="N152" s="49"/>
      <c r="O152" s="49"/>
      <c r="P152" s="126" t="s">
        <v>135</v>
      </c>
      <c r="Q152" s="126"/>
      <c r="R152" s="126"/>
    </row>
    <row r="153" spans="1:21" x14ac:dyDescent="0.2">
      <c r="A153" s="50"/>
      <c r="D153" s="33"/>
      <c r="E153" s="51"/>
      <c r="G153" s="31"/>
      <c r="I153" s="31"/>
      <c r="J153" s="30"/>
      <c r="M153" s="30"/>
      <c r="N153" s="36"/>
      <c r="O153" s="36"/>
      <c r="P153" s="51"/>
    </row>
    <row r="154" spans="1:21" x14ac:dyDescent="0.2">
      <c r="A154" s="50"/>
      <c r="D154" s="33"/>
      <c r="E154" s="51"/>
      <c r="G154" s="31"/>
      <c r="I154" s="31"/>
      <c r="J154" s="116"/>
      <c r="M154" s="116"/>
      <c r="N154" s="36"/>
      <c r="O154" s="36"/>
      <c r="P154" s="51"/>
    </row>
    <row r="155" spans="1:21" x14ac:dyDescent="0.2">
      <c r="A155" s="52"/>
      <c r="D155" s="31"/>
      <c r="E155" s="53"/>
      <c r="G155" s="31"/>
      <c r="I155" s="31"/>
      <c r="J155" s="31"/>
      <c r="M155" s="31"/>
      <c r="P155" s="53"/>
    </row>
    <row r="156" spans="1:21" x14ac:dyDescent="0.2">
      <c r="A156" s="139" t="s">
        <v>318</v>
      </c>
      <c r="B156" s="139"/>
      <c r="C156" s="139"/>
      <c r="D156" s="55"/>
      <c r="E156" s="56"/>
      <c r="G156" s="31"/>
      <c r="I156" s="31"/>
      <c r="J156" s="139" t="s">
        <v>319</v>
      </c>
      <c r="K156" s="139"/>
      <c r="L156" s="139"/>
      <c r="M156" s="57"/>
      <c r="N156" s="59"/>
      <c r="O156" s="59"/>
      <c r="P156" s="127" t="s">
        <v>137</v>
      </c>
      <c r="Q156" s="127"/>
      <c r="R156" s="127"/>
    </row>
    <row r="157" spans="1:21" x14ac:dyDescent="0.2">
      <c r="A157" s="138" t="s">
        <v>326</v>
      </c>
      <c r="B157" s="138"/>
      <c r="C157" s="138"/>
      <c r="D157" s="31"/>
      <c r="E157" s="32"/>
      <c r="G157" s="31"/>
      <c r="I157" s="31"/>
      <c r="J157" s="138" t="s">
        <v>305</v>
      </c>
      <c r="K157" s="138"/>
      <c r="L157" s="138"/>
      <c r="M157" s="33"/>
      <c r="N157" s="35"/>
      <c r="O157" s="35"/>
      <c r="P157" s="128" t="s">
        <v>139</v>
      </c>
      <c r="Q157" s="128"/>
      <c r="R157" s="128"/>
    </row>
  </sheetData>
  <mergeCells count="18">
    <mergeCell ref="P152:R152"/>
    <mergeCell ref="P156:R156"/>
    <mergeCell ref="P157:R157"/>
    <mergeCell ref="A152:C152"/>
    <mergeCell ref="A156:C156"/>
    <mergeCell ref="A157:C157"/>
    <mergeCell ref="J152:L152"/>
    <mergeCell ref="J156:L156"/>
    <mergeCell ref="J157:L157"/>
    <mergeCell ref="A13:C13"/>
    <mergeCell ref="E13:H13"/>
    <mergeCell ref="A112:C112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0.8" bottom="1" header="0.75" footer="0.5"/>
  <pageSetup paperSize="5" scale="90" orientation="landscape" horizontalDpi="4294967293" verticalDpi="300" r:id="rId1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S160"/>
  <sheetViews>
    <sheetView view="pageBreakPreview" zoomScaleNormal="85" zoomScaleSheetLayoutView="100" workbookViewId="0">
      <pane xSplit="1" ySplit="14" topLeftCell="B129" activePane="bottomRight" state="frozen"/>
      <selection pane="topRight" activeCell="D1" sqref="D1"/>
      <selection pane="bottomLeft" activeCell="A16" sqref="A16"/>
      <selection pane="bottomRight" activeCell="R18" sqref="R18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4.886718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9" width="8.88671875" style="1"/>
    <col min="20" max="20" width="9.6640625" style="1" bestFit="1" customWidth="1"/>
    <col min="21" max="16384" width="8.88671875" style="1"/>
  </cols>
  <sheetData>
    <row r="1" spans="1:19" ht="15.75" x14ac:dyDescent="0.25">
      <c r="A1" s="130" t="s">
        <v>111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19" ht="15.75" customHeight="1" x14ac:dyDescent="0.2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212</v>
      </c>
      <c r="H4" s="3"/>
      <c r="I4" s="3"/>
      <c r="R4" s="79">
        <v>1071</v>
      </c>
    </row>
    <row r="5" spans="1:19" ht="15" customHeight="1" x14ac:dyDescent="0.2">
      <c r="A5" s="5" t="s">
        <v>119</v>
      </c>
      <c r="B5" s="2" t="s">
        <v>113</v>
      </c>
      <c r="C5" s="5" t="s">
        <v>115</v>
      </c>
    </row>
    <row r="6" spans="1:19" ht="15" customHeight="1" x14ac:dyDescent="0.2">
      <c r="A6" s="5" t="s">
        <v>120</v>
      </c>
      <c r="B6" s="2" t="s">
        <v>113</v>
      </c>
      <c r="C6" s="5" t="s">
        <v>209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134" t="s">
        <v>122</v>
      </c>
      <c r="M9" s="134"/>
      <c r="N9" s="134"/>
      <c r="O9" s="134"/>
      <c r="P9" s="134"/>
      <c r="Q9" s="109"/>
    </row>
    <row r="10" spans="1:19" ht="15" customHeight="1" x14ac:dyDescent="0.2">
      <c r="H10" s="8"/>
      <c r="I10" s="8"/>
      <c r="J10" s="8" t="s">
        <v>303</v>
      </c>
      <c r="K10" s="8"/>
      <c r="L10" s="62" t="s">
        <v>123</v>
      </c>
      <c r="M10" s="62"/>
      <c r="N10" s="62" t="s">
        <v>125</v>
      </c>
      <c r="O10" s="62"/>
      <c r="P10" s="136" t="s">
        <v>127</v>
      </c>
      <c r="Q10" s="45"/>
      <c r="R10" s="109" t="s">
        <v>132</v>
      </c>
    </row>
    <row r="11" spans="1:19" ht="15" customHeight="1" x14ac:dyDescent="0.2">
      <c r="A11" s="132" t="s">
        <v>186</v>
      </c>
      <c r="B11" s="132"/>
      <c r="C11" s="132"/>
      <c r="D11" s="9"/>
      <c r="E11" s="132" t="s">
        <v>112</v>
      </c>
      <c r="F11" s="132"/>
      <c r="G11" s="132"/>
      <c r="H11" s="132"/>
      <c r="I11" s="8"/>
      <c r="J11" s="99" t="s">
        <v>298</v>
      </c>
      <c r="K11" s="44"/>
      <c r="L11" s="44" t="s">
        <v>304</v>
      </c>
      <c r="M11" s="44"/>
      <c r="N11" s="44" t="s">
        <v>304</v>
      </c>
      <c r="O11" s="44"/>
      <c r="P11" s="137"/>
      <c r="Q11" s="45"/>
      <c r="R11" s="44">
        <v>2018</v>
      </c>
    </row>
    <row r="12" spans="1:19" ht="15" customHeight="1" x14ac:dyDescent="0.2">
      <c r="A12" s="108"/>
      <c r="B12" s="108"/>
      <c r="C12" s="108"/>
      <c r="D12" s="9"/>
      <c r="E12" s="108"/>
      <c r="F12" s="108"/>
      <c r="G12" s="108"/>
      <c r="H12" s="108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37"/>
      <c r="Q12" s="45"/>
      <c r="R12" s="30" t="s">
        <v>2</v>
      </c>
    </row>
    <row r="13" spans="1:19" ht="15" customHeight="1" x14ac:dyDescent="0.2">
      <c r="A13" s="133" t="s">
        <v>3</v>
      </c>
      <c r="B13" s="133"/>
      <c r="C13" s="133"/>
      <c r="D13" s="7"/>
      <c r="E13" s="135" t="s">
        <v>4</v>
      </c>
      <c r="F13" s="135"/>
      <c r="G13" s="135"/>
      <c r="H13" s="135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12.75" customHeight="1" x14ac:dyDescent="0.2">
      <c r="A16" s="66" t="s">
        <v>6</v>
      </c>
      <c r="B16" s="40"/>
      <c r="C16" s="40"/>
      <c r="D16" s="14"/>
      <c r="E16" s="14">
        <v>5</v>
      </c>
      <c r="F16" s="15" t="s">
        <v>7</v>
      </c>
      <c r="G16" s="14" t="s">
        <v>7</v>
      </c>
      <c r="H16" s="14" t="s">
        <v>8</v>
      </c>
      <c r="I16" s="14"/>
      <c r="J16" s="13">
        <v>5167968.25</v>
      </c>
      <c r="K16" s="13"/>
      <c r="L16" s="7">
        <v>2990764.91</v>
      </c>
      <c r="N16" s="7">
        <f>P16-L16</f>
        <v>4557645.8</v>
      </c>
      <c r="P16" s="7">
        <v>7548410.71</v>
      </c>
      <c r="R16" s="7">
        <v>7564636.4400000004</v>
      </c>
    </row>
    <row r="17" spans="1:18" s="7" customFormat="1" ht="12.75" hidden="1" customHeight="1" x14ac:dyDescent="0.2">
      <c r="A17" s="67" t="s">
        <v>9</v>
      </c>
      <c r="B17" s="41"/>
      <c r="C17" s="41"/>
      <c r="E17" s="38">
        <v>5</v>
      </c>
      <c r="F17" s="37" t="s">
        <v>7</v>
      </c>
      <c r="G17" s="38" t="s">
        <v>7</v>
      </c>
      <c r="H17" s="38" t="s">
        <v>10</v>
      </c>
      <c r="J17" s="39"/>
      <c r="K17" s="39"/>
    </row>
    <row r="18" spans="1:18" s="7" customFormat="1" ht="12.75" customHeight="1" x14ac:dyDescent="0.2">
      <c r="A18" s="66" t="s">
        <v>11</v>
      </c>
      <c r="B18" s="40"/>
      <c r="C18" s="40"/>
      <c r="D18" s="14"/>
      <c r="E18" s="14">
        <v>5</v>
      </c>
      <c r="F18" s="15" t="s">
        <v>7</v>
      </c>
      <c r="G18" s="14" t="s">
        <v>12</v>
      </c>
      <c r="H18" s="14" t="s">
        <v>8</v>
      </c>
      <c r="J18" s="13">
        <v>404618.55</v>
      </c>
      <c r="K18" s="13"/>
      <c r="L18" s="7">
        <v>214600.36</v>
      </c>
      <c r="N18" s="7">
        <f>P18-L18</f>
        <v>313399.64</v>
      </c>
      <c r="P18" s="7">
        <v>528000</v>
      </c>
      <c r="R18" s="7">
        <v>528000</v>
      </c>
    </row>
    <row r="19" spans="1:18" s="7" customFormat="1" ht="12.75" customHeight="1" x14ac:dyDescent="0.2">
      <c r="A19" s="66" t="s">
        <v>13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10</v>
      </c>
      <c r="J19" s="13">
        <v>102000</v>
      </c>
      <c r="K19" s="13"/>
      <c r="L19" s="7">
        <v>77250</v>
      </c>
      <c r="N19" s="7">
        <f>P19-L19</f>
        <v>114750</v>
      </c>
      <c r="P19" s="7">
        <v>192000</v>
      </c>
      <c r="R19" s="7">
        <v>192000</v>
      </c>
    </row>
    <row r="20" spans="1:18" s="7" customFormat="1" ht="12.75" customHeight="1" x14ac:dyDescent="0.2">
      <c r="A20" s="66" t="s">
        <v>14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15</v>
      </c>
      <c r="J20" s="13"/>
      <c r="K20" s="13"/>
      <c r="L20" s="7">
        <v>26250</v>
      </c>
      <c r="N20" s="7">
        <f>P20-L20</f>
        <v>89250</v>
      </c>
      <c r="P20" s="7">
        <v>115500</v>
      </c>
      <c r="R20" s="7">
        <v>115500</v>
      </c>
    </row>
    <row r="21" spans="1:18" s="7" customFormat="1" ht="12.75" customHeight="1" x14ac:dyDescent="0.2">
      <c r="A21" s="66" t="s">
        <v>16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17</v>
      </c>
      <c r="J21" s="13">
        <v>85000</v>
      </c>
      <c r="K21" s="13"/>
      <c r="L21" s="7">
        <v>95000</v>
      </c>
      <c r="N21" s="7">
        <f>P21-L21</f>
        <v>15000</v>
      </c>
      <c r="P21" s="7">
        <v>110000</v>
      </c>
      <c r="R21" s="7">
        <v>110000</v>
      </c>
    </row>
    <row r="22" spans="1:18" s="7" customFormat="1" ht="12.75" hidden="1" customHeight="1" x14ac:dyDescent="0.2">
      <c r="A22" s="66" t="s">
        <v>141</v>
      </c>
      <c r="B22" s="40"/>
      <c r="C22" s="40"/>
      <c r="D22" s="14"/>
      <c r="E22" s="14">
        <v>5</v>
      </c>
      <c r="F22" s="15" t="s">
        <v>7</v>
      </c>
      <c r="G22" s="14" t="s">
        <v>12</v>
      </c>
      <c r="H22" s="14" t="s">
        <v>64</v>
      </c>
      <c r="J22" s="13"/>
      <c r="K22" s="13"/>
    </row>
    <row r="23" spans="1:18" s="7" customFormat="1" ht="12.75" hidden="1" customHeight="1" x14ac:dyDescent="0.2">
      <c r="A23" s="66" t="s">
        <v>143</v>
      </c>
      <c r="B23" s="40"/>
      <c r="C23" s="40"/>
      <c r="E23" s="14">
        <v>5</v>
      </c>
      <c r="F23" s="15" t="s">
        <v>7</v>
      </c>
      <c r="G23" s="14" t="s">
        <v>12</v>
      </c>
      <c r="H23" s="14" t="s">
        <v>45</v>
      </c>
      <c r="J23" s="13"/>
      <c r="K23" s="13"/>
    </row>
    <row r="24" spans="1:18" s="7" customFormat="1" ht="12.75" hidden="1" customHeight="1" x14ac:dyDescent="0.2">
      <c r="A24" s="66" t="s">
        <v>144</v>
      </c>
      <c r="B24" s="40"/>
      <c r="C24" s="40"/>
      <c r="D24" s="14"/>
      <c r="E24" s="14">
        <v>5</v>
      </c>
      <c r="F24" s="15" t="s">
        <v>7</v>
      </c>
      <c r="G24" s="14" t="s">
        <v>12</v>
      </c>
      <c r="H24" s="14" t="s">
        <v>60</v>
      </c>
      <c r="J24" s="13"/>
      <c r="K24" s="13"/>
      <c r="N24" s="7">
        <f t="shared" ref="N24:N36" si="0">P24-L24</f>
        <v>0</v>
      </c>
    </row>
    <row r="25" spans="1:18" s="7" customFormat="1" ht="12.75" hidden="1" customHeight="1" x14ac:dyDescent="0.2">
      <c r="A25" s="66" t="s">
        <v>18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4" t="s">
        <v>19</v>
      </c>
      <c r="J25" s="13"/>
      <c r="K25" s="13"/>
      <c r="N25" s="7">
        <f t="shared" si="0"/>
        <v>0</v>
      </c>
    </row>
    <row r="26" spans="1:18" s="7" customFormat="1" ht="12.75" hidden="1" customHeight="1" x14ac:dyDescent="0.2">
      <c r="A26" s="66" t="s">
        <v>21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4" t="s">
        <v>102</v>
      </c>
      <c r="J26" s="13"/>
      <c r="K26" s="13"/>
      <c r="N26" s="7">
        <f t="shared" si="0"/>
        <v>0</v>
      </c>
    </row>
    <row r="27" spans="1:18" s="7" customFormat="1" ht="12.75" hidden="1" customHeight="1" x14ac:dyDescent="0.2">
      <c r="A27" s="66" t="s">
        <v>22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6" t="s">
        <v>146</v>
      </c>
      <c r="J27" s="13"/>
      <c r="K27" s="13"/>
      <c r="N27" s="7">
        <f t="shared" si="0"/>
        <v>0</v>
      </c>
    </row>
    <row r="28" spans="1:18" s="7" customFormat="1" ht="12.75" hidden="1" customHeight="1" x14ac:dyDescent="0.2">
      <c r="A28" s="66" t="s">
        <v>145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47</v>
      </c>
      <c r="N28" s="7">
        <f t="shared" si="0"/>
        <v>0</v>
      </c>
    </row>
    <row r="29" spans="1:18" s="7" customFormat="1" ht="12.75" hidden="1" customHeight="1" x14ac:dyDescent="0.2">
      <c r="A29" s="66" t="s">
        <v>23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24</v>
      </c>
      <c r="N29" s="7">
        <f t="shared" si="0"/>
        <v>0</v>
      </c>
    </row>
    <row r="30" spans="1:18" s="7" customFormat="1" ht="12.75" customHeight="1" x14ac:dyDescent="0.2">
      <c r="A30" s="66" t="s">
        <v>27</v>
      </c>
      <c r="B30" s="40"/>
      <c r="C30" s="40"/>
      <c r="D30" s="14"/>
      <c r="E30" s="14">
        <v>5</v>
      </c>
      <c r="F30" s="15" t="s">
        <v>7</v>
      </c>
      <c r="G30" s="14" t="s">
        <v>12</v>
      </c>
      <c r="H30" s="16" t="s">
        <v>28</v>
      </c>
      <c r="J30" s="7">
        <v>433383</v>
      </c>
      <c r="N30" s="7">
        <f>P30-L30</f>
        <v>629374</v>
      </c>
      <c r="P30" s="7">
        <v>629374</v>
      </c>
      <c r="R30" s="7">
        <v>631496</v>
      </c>
    </row>
    <row r="31" spans="1:18" s="7" customFormat="1" ht="12.75" customHeight="1" x14ac:dyDescent="0.2">
      <c r="A31" s="66" t="s">
        <v>25</v>
      </c>
      <c r="B31" s="40"/>
      <c r="C31" s="40"/>
      <c r="D31" s="14"/>
      <c r="E31" s="14">
        <v>5</v>
      </c>
      <c r="F31" s="15" t="s">
        <v>7</v>
      </c>
      <c r="G31" s="14" t="s">
        <v>12</v>
      </c>
      <c r="H31" s="16" t="s">
        <v>26</v>
      </c>
      <c r="J31" s="7">
        <v>85000</v>
      </c>
      <c r="N31" s="7">
        <f t="shared" si="0"/>
        <v>110000</v>
      </c>
      <c r="P31" s="7">
        <v>110000</v>
      </c>
      <c r="R31" s="7">
        <v>110000</v>
      </c>
    </row>
    <row r="32" spans="1:18" s="7" customFormat="1" ht="12.75" customHeight="1" x14ac:dyDescent="0.2">
      <c r="A32" s="66" t="s">
        <v>140</v>
      </c>
      <c r="B32" s="40"/>
      <c r="C32" s="40"/>
      <c r="D32" s="14"/>
      <c r="E32" s="14">
        <v>5</v>
      </c>
      <c r="F32" s="15" t="s">
        <v>7</v>
      </c>
      <c r="G32" s="14" t="s">
        <v>12</v>
      </c>
      <c r="H32" s="16" t="s">
        <v>49</v>
      </c>
      <c r="J32" s="13">
        <v>468569</v>
      </c>
      <c r="K32" s="13"/>
      <c r="L32" s="7">
        <v>487043</v>
      </c>
      <c r="N32" s="7">
        <f>P32-L32</f>
        <v>142331</v>
      </c>
      <c r="P32" s="7">
        <v>629374</v>
      </c>
      <c r="R32" s="7">
        <v>631496</v>
      </c>
    </row>
    <row r="33" spans="1:18" s="7" customFormat="1" ht="12.75" customHeight="1" x14ac:dyDescent="0.2">
      <c r="A33" s="66" t="s">
        <v>297</v>
      </c>
      <c r="B33" s="40"/>
      <c r="C33" s="40"/>
      <c r="D33" s="14"/>
      <c r="E33" s="14">
        <v>5</v>
      </c>
      <c r="F33" s="15" t="s">
        <v>7</v>
      </c>
      <c r="G33" s="14" t="s">
        <v>29</v>
      </c>
      <c r="H33" s="14" t="s">
        <v>8</v>
      </c>
      <c r="J33" s="7">
        <v>621453.44999999995</v>
      </c>
      <c r="L33" s="7">
        <v>354193.19</v>
      </c>
      <c r="N33" s="7">
        <f t="shared" si="0"/>
        <v>552105.37000000011</v>
      </c>
      <c r="P33" s="7">
        <v>906298.56</v>
      </c>
      <c r="R33" s="7">
        <v>909354.23999999964</v>
      </c>
    </row>
    <row r="34" spans="1:18" s="7" customFormat="1" ht="12.75" customHeight="1" x14ac:dyDescent="0.2">
      <c r="A34" s="66" t="s">
        <v>30</v>
      </c>
      <c r="B34" s="40"/>
      <c r="C34" s="40"/>
      <c r="D34" s="14"/>
      <c r="E34" s="14">
        <v>5</v>
      </c>
      <c r="F34" s="15" t="s">
        <v>7</v>
      </c>
      <c r="G34" s="14" t="s">
        <v>29</v>
      </c>
      <c r="H34" s="14" t="s">
        <v>10</v>
      </c>
      <c r="J34" s="7">
        <v>20300</v>
      </c>
      <c r="L34" s="7">
        <v>10800</v>
      </c>
      <c r="N34" s="7">
        <f t="shared" si="0"/>
        <v>15600</v>
      </c>
      <c r="P34" s="7">
        <v>26400</v>
      </c>
      <c r="R34" s="7">
        <v>26400</v>
      </c>
    </row>
    <row r="35" spans="1:18" s="7" customFormat="1" ht="12.75" customHeight="1" x14ac:dyDescent="0.2">
      <c r="A35" s="66" t="s">
        <v>31</v>
      </c>
      <c r="B35" s="40"/>
      <c r="C35" s="40"/>
      <c r="D35" s="14"/>
      <c r="E35" s="14">
        <v>5</v>
      </c>
      <c r="F35" s="15" t="s">
        <v>7</v>
      </c>
      <c r="G35" s="14" t="s">
        <v>29</v>
      </c>
      <c r="H35" s="14" t="s">
        <v>15</v>
      </c>
      <c r="J35" s="7">
        <v>52662.5</v>
      </c>
      <c r="L35" s="7">
        <v>29650</v>
      </c>
      <c r="N35" s="7">
        <f t="shared" si="0"/>
        <v>43400</v>
      </c>
      <c r="P35" s="7">
        <v>73050</v>
      </c>
      <c r="R35" s="7">
        <v>73050</v>
      </c>
    </row>
    <row r="36" spans="1:18" s="7" customFormat="1" ht="12.75" customHeight="1" x14ac:dyDescent="0.2">
      <c r="A36" s="66" t="s">
        <v>32</v>
      </c>
      <c r="B36" s="40"/>
      <c r="C36" s="40"/>
      <c r="D36" s="14"/>
      <c r="E36" s="14">
        <v>5</v>
      </c>
      <c r="F36" s="15" t="s">
        <v>7</v>
      </c>
      <c r="G36" s="14" t="s">
        <v>29</v>
      </c>
      <c r="H36" s="14" t="s">
        <v>17</v>
      </c>
      <c r="J36" s="7">
        <v>20237.36</v>
      </c>
      <c r="L36" s="7">
        <v>10783.77</v>
      </c>
      <c r="N36" s="7">
        <f t="shared" si="0"/>
        <v>15611.669999999998</v>
      </c>
      <c r="P36" s="7">
        <v>26395.439999999999</v>
      </c>
      <c r="R36" s="7">
        <v>26397.72</v>
      </c>
    </row>
    <row r="37" spans="1:18" s="7" customFormat="1" ht="12.75" hidden="1" customHeight="1" x14ac:dyDescent="0.2">
      <c r="A37" s="66" t="s">
        <v>147</v>
      </c>
      <c r="B37" s="40"/>
      <c r="C37" s="40"/>
      <c r="D37" s="14"/>
      <c r="E37" s="14">
        <v>5</v>
      </c>
      <c r="F37" s="15" t="s">
        <v>7</v>
      </c>
      <c r="G37" s="14" t="s">
        <v>34</v>
      </c>
      <c r="H37" s="14" t="s">
        <v>8</v>
      </c>
    </row>
    <row r="38" spans="1:18" s="7" customFormat="1" ht="12.75" hidden="1" customHeight="1" x14ac:dyDescent="0.2">
      <c r="A38" s="66" t="s">
        <v>148</v>
      </c>
      <c r="B38" s="40"/>
      <c r="C38" s="40"/>
      <c r="D38" s="14"/>
      <c r="E38" s="14">
        <v>5</v>
      </c>
      <c r="F38" s="15" t="s">
        <v>7</v>
      </c>
      <c r="G38" s="14" t="s">
        <v>34</v>
      </c>
      <c r="H38" s="14" t="s">
        <v>10</v>
      </c>
    </row>
    <row r="39" spans="1:18" s="7" customFormat="1" ht="12.75" hidden="1" customHeight="1" x14ac:dyDescent="0.2">
      <c r="A39" s="66" t="s">
        <v>33</v>
      </c>
      <c r="B39" s="40"/>
      <c r="C39" s="40"/>
      <c r="D39" s="14"/>
      <c r="E39" s="14">
        <v>5</v>
      </c>
      <c r="F39" s="15" t="s">
        <v>7</v>
      </c>
      <c r="G39" s="14" t="s">
        <v>34</v>
      </c>
      <c r="H39" s="14" t="s">
        <v>15</v>
      </c>
    </row>
    <row r="40" spans="1:18" s="7" customFormat="1" ht="12.75" customHeight="1" x14ac:dyDescent="0.2">
      <c r="A40" s="66" t="s">
        <v>35</v>
      </c>
      <c r="B40" s="40"/>
      <c r="C40" s="40"/>
      <c r="D40" s="14"/>
      <c r="E40" s="14">
        <v>5</v>
      </c>
      <c r="F40" s="15" t="s">
        <v>7</v>
      </c>
      <c r="G40" s="14" t="s">
        <v>34</v>
      </c>
      <c r="H40" s="14" t="s">
        <v>49</v>
      </c>
      <c r="J40" s="7">
        <v>245895.66</v>
      </c>
      <c r="N40" s="7">
        <f>P40-L40</f>
        <v>110000</v>
      </c>
      <c r="P40" s="7">
        <v>110000</v>
      </c>
      <c r="R40" s="7">
        <v>110000</v>
      </c>
    </row>
    <row r="41" spans="1:18" s="7" customFormat="1" ht="12.75" hidden="1" customHeight="1" x14ac:dyDescent="0.2">
      <c r="A41" s="66" t="s">
        <v>149</v>
      </c>
      <c r="B41" s="40"/>
      <c r="C41" s="40"/>
      <c r="D41" s="14"/>
      <c r="E41" s="14">
        <v>5</v>
      </c>
      <c r="F41" s="15" t="s">
        <v>7</v>
      </c>
      <c r="G41" s="14" t="s">
        <v>29</v>
      </c>
      <c r="H41" s="14" t="s">
        <v>64</v>
      </c>
    </row>
    <row r="42" spans="1:18" s="7" customFormat="1" ht="18.95" customHeight="1" x14ac:dyDescent="0.2">
      <c r="A42" s="63" t="s">
        <v>36</v>
      </c>
      <c r="B42" s="26"/>
      <c r="C42" s="26"/>
      <c r="J42" s="22">
        <f>SUM(J16:J41)</f>
        <v>7707087.7700000005</v>
      </c>
      <c r="K42" s="18"/>
      <c r="L42" s="22">
        <f>SUM(L16:L41)</f>
        <v>4296335.2299999995</v>
      </c>
      <c r="N42" s="22">
        <f>SUM(N16:N41)</f>
        <v>6708467.4799999995</v>
      </c>
      <c r="P42" s="22">
        <f>SUM(P16:P41)</f>
        <v>11004802.710000001</v>
      </c>
      <c r="R42" s="22">
        <f>SUM(R16:R41)</f>
        <v>11028330.400000002</v>
      </c>
    </row>
    <row r="43" spans="1:18" s="7" customFormat="1" ht="6" customHeight="1" x14ac:dyDescent="0.2">
      <c r="A43" s="17"/>
      <c r="B43" s="17"/>
      <c r="C43" s="17"/>
      <c r="J43" s="18"/>
      <c r="K43" s="18"/>
    </row>
    <row r="44" spans="1:18" s="7" customFormat="1" ht="12.75" customHeight="1" x14ac:dyDescent="0.2">
      <c r="A44" s="68" t="s">
        <v>188</v>
      </c>
      <c r="B44" s="12"/>
      <c r="C44" s="12"/>
    </row>
    <row r="45" spans="1:18" s="7" customFormat="1" ht="12.75" customHeight="1" x14ac:dyDescent="0.2">
      <c r="A45" s="66" t="s">
        <v>37</v>
      </c>
      <c r="B45" s="40"/>
      <c r="C45" s="40"/>
      <c r="D45" s="14"/>
      <c r="E45" s="14">
        <v>5</v>
      </c>
      <c r="F45" s="15" t="s">
        <v>12</v>
      </c>
      <c r="G45" s="14" t="s">
        <v>7</v>
      </c>
      <c r="H45" s="14" t="s">
        <v>8</v>
      </c>
      <c r="J45" s="7">
        <v>400</v>
      </c>
      <c r="N45" s="7">
        <f t="shared" ref="N45:N75" si="1">P45-L45</f>
        <v>33600</v>
      </c>
      <c r="P45" s="7">
        <v>33600</v>
      </c>
      <c r="R45" s="7">
        <v>33600</v>
      </c>
    </row>
    <row r="46" spans="1:18" s="7" customFormat="1" ht="12.75" hidden="1" customHeight="1" x14ac:dyDescent="0.2">
      <c r="A46" s="66" t="s">
        <v>38</v>
      </c>
      <c r="B46" s="40"/>
      <c r="C46" s="40"/>
      <c r="E46" s="14">
        <v>5</v>
      </c>
      <c r="F46" s="15" t="s">
        <v>12</v>
      </c>
      <c r="G46" s="14" t="s">
        <v>7</v>
      </c>
      <c r="H46" s="14" t="s">
        <v>10</v>
      </c>
      <c r="N46" s="7">
        <f t="shared" si="1"/>
        <v>0</v>
      </c>
    </row>
    <row r="47" spans="1:18" s="7" customFormat="1" ht="12.75" customHeight="1" x14ac:dyDescent="0.2">
      <c r="A47" s="66" t="s">
        <v>39</v>
      </c>
      <c r="B47" s="40"/>
      <c r="C47" s="40"/>
      <c r="E47" s="14">
        <v>5</v>
      </c>
      <c r="F47" s="15" t="s">
        <v>12</v>
      </c>
      <c r="G47" s="14" t="s">
        <v>12</v>
      </c>
      <c r="H47" s="14" t="s">
        <v>8</v>
      </c>
      <c r="J47" s="7">
        <v>7050</v>
      </c>
      <c r="L47" s="7">
        <v>9040</v>
      </c>
      <c r="N47" s="7">
        <f t="shared" si="1"/>
        <v>40960</v>
      </c>
      <c r="P47" s="7">
        <v>50000</v>
      </c>
      <c r="R47" s="7">
        <v>50000</v>
      </c>
    </row>
    <row r="48" spans="1:18" s="7" customFormat="1" ht="12.75" hidden="1" customHeight="1" x14ac:dyDescent="0.2">
      <c r="A48" s="66" t="s">
        <v>142</v>
      </c>
      <c r="B48" s="40"/>
      <c r="C48" s="40"/>
      <c r="D48" s="14"/>
      <c r="E48" s="14">
        <v>5</v>
      </c>
      <c r="F48" s="15" t="s">
        <v>12</v>
      </c>
      <c r="G48" s="14" t="s">
        <v>12</v>
      </c>
      <c r="H48" s="14" t="s">
        <v>10</v>
      </c>
      <c r="N48" s="7">
        <f t="shared" si="1"/>
        <v>0</v>
      </c>
    </row>
    <row r="49" spans="1:18" s="7" customFormat="1" ht="12.75" customHeight="1" x14ac:dyDescent="0.2">
      <c r="A49" s="66" t="s">
        <v>40</v>
      </c>
      <c r="B49" s="40"/>
      <c r="C49" s="40"/>
      <c r="D49" s="14"/>
      <c r="E49" s="14">
        <v>5</v>
      </c>
      <c r="F49" s="15" t="s">
        <v>12</v>
      </c>
      <c r="G49" s="14" t="s">
        <v>29</v>
      </c>
      <c r="H49" s="14" t="s">
        <v>8</v>
      </c>
      <c r="J49" s="7">
        <v>38016.86</v>
      </c>
      <c r="N49" s="7">
        <f t="shared" si="1"/>
        <v>80000</v>
      </c>
      <c r="P49" s="7">
        <v>80000</v>
      </c>
      <c r="R49" s="7">
        <f>80000+5000</f>
        <v>85000</v>
      </c>
    </row>
    <row r="50" spans="1:18" s="7" customFormat="1" ht="12.75" hidden="1" customHeight="1" x14ac:dyDescent="0.2">
      <c r="A50" s="66" t="s">
        <v>41</v>
      </c>
      <c r="B50" s="40"/>
      <c r="C50" s="40"/>
      <c r="D50" s="14"/>
      <c r="E50" s="14">
        <v>5</v>
      </c>
      <c r="F50" s="15" t="s">
        <v>12</v>
      </c>
      <c r="G50" s="14" t="s">
        <v>29</v>
      </c>
      <c r="H50" s="14" t="s">
        <v>10</v>
      </c>
      <c r="N50" s="7">
        <f t="shared" si="1"/>
        <v>0</v>
      </c>
    </row>
    <row r="51" spans="1:18" s="7" customFormat="1" ht="12.75" hidden="1" customHeight="1" x14ac:dyDescent="0.2">
      <c r="A51" s="66" t="s">
        <v>42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17</v>
      </c>
      <c r="N51" s="7">
        <f t="shared" si="1"/>
        <v>0</v>
      </c>
    </row>
    <row r="52" spans="1:18" s="7" customFormat="1" ht="12.75" hidden="1" customHeight="1" x14ac:dyDescent="0.2">
      <c r="A52" s="66" t="s">
        <v>43</v>
      </c>
      <c r="B52" s="40"/>
      <c r="C52" s="40"/>
      <c r="D52" s="14"/>
      <c r="E52" s="14">
        <v>5</v>
      </c>
      <c r="F52" s="15" t="s">
        <v>12</v>
      </c>
      <c r="G52" s="14" t="s">
        <v>29</v>
      </c>
      <c r="H52" s="14" t="s">
        <v>64</v>
      </c>
      <c r="N52" s="7">
        <f t="shared" si="1"/>
        <v>0</v>
      </c>
    </row>
    <row r="53" spans="1:18" s="7" customFormat="1" ht="12.75" hidden="1" customHeight="1" x14ac:dyDescent="0.2">
      <c r="A53" s="66" t="s">
        <v>88</v>
      </c>
      <c r="B53" s="40"/>
      <c r="C53" s="40"/>
      <c r="E53" s="14">
        <v>5</v>
      </c>
      <c r="F53" s="15" t="s">
        <v>12</v>
      </c>
      <c r="G53" s="14" t="s">
        <v>29</v>
      </c>
      <c r="H53" s="14" t="s">
        <v>60</v>
      </c>
      <c r="N53" s="7">
        <f t="shared" si="1"/>
        <v>0</v>
      </c>
    </row>
    <row r="54" spans="1:18" s="7" customFormat="1" ht="12.75" hidden="1" customHeight="1" x14ac:dyDescent="0.2">
      <c r="A54" s="66" t="s">
        <v>150</v>
      </c>
      <c r="B54" s="40"/>
      <c r="C54" s="40"/>
      <c r="D54" s="14"/>
      <c r="E54" s="14">
        <v>5</v>
      </c>
      <c r="F54" s="15" t="s">
        <v>12</v>
      </c>
      <c r="G54" s="14" t="s">
        <v>29</v>
      </c>
      <c r="H54" s="14" t="s">
        <v>19</v>
      </c>
      <c r="J54" s="19"/>
      <c r="K54" s="19"/>
      <c r="N54" s="7">
        <f t="shared" si="1"/>
        <v>0</v>
      </c>
    </row>
    <row r="55" spans="1:18" s="7" customFormat="1" ht="12.75" hidden="1" customHeight="1" x14ac:dyDescent="0.2">
      <c r="A55" s="66" t="s">
        <v>151</v>
      </c>
      <c r="B55" s="40"/>
      <c r="C55" s="40"/>
      <c r="D55" s="14"/>
      <c r="E55" s="14">
        <v>5</v>
      </c>
      <c r="F55" s="15" t="s">
        <v>12</v>
      </c>
      <c r="G55" s="14" t="s">
        <v>29</v>
      </c>
      <c r="H55" s="14" t="s">
        <v>82</v>
      </c>
      <c r="J55" s="19"/>
      <c r="K55" s="19"/>
      <c r="N55" s="7">
        <f t="shared" si="1"/>
        <v>0</v>
      </c>
    </row>
    <row r="56" spans="1:18" s="7" customFormat="1" ht="12.75" customHeight="1" x14ac:dyDescent="0.2">
      <c r="A56" s="66" t="s">
        <v>44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4" t="s">
        <v>45</v>
      </c>
      <c r="J56" s="19">
        <v>106643.55</v>
      </c>
      <c r="K56" s="19"/>
      <c r="L56" s="7">
        <v>47000</v>
      </c>
      <c r="N56" s="7">
        <f t="shared" si="1"/>
        <v>73000</v>
      </c>
      <c r="P56" s="7">
        <v>120000</v>
      </c>
      <c r="R56" s="7">
        <v>120000</v>
      </c>
    </row>
    <row r="57" spans="1:18" s="7" customFormat="1" ht="12.75" hidden="1" customHeight="1" x14ac:dyDescent="0.2">
      <c r="A57" s="66" t="s">
        <v>152</v>
      </c>
      <c r="B57" s="40"/>
      <c r="C57" s="40"/>
      <c r="D57" s="14"/>
      <c r="E57" s="14">
        <v>5</v>
      </c>
      <c r="F57" s="15" t="s">
        <v>12</v>
      </c>
      <c r="G57" s="14" t="s">
        <v>29</v>
      </c>
      <c r="H57" s="14" t="s">
        <v>102</v>
      </c>
      <c r="N57" s="7">
        <f t="shared" si="1"/>
        <v>0</v>
      </c>
    </row>
    <row r="58" spans="1:18" s="7" customFormat="1" ht="12.75" hidden="1" customHeight="1" x14ac:dyDescent="0.2">
      <c r="A58" s="66" t="s">
        <v>153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146</v>
      </c>
      <c r="N58" s="7">
        <f t="shared" si="1"/>
        <v>0</v>
      </c>
    </row>
    <row r="59" spans="1:18" s="7" customFormat="1" ht="12.75" hidden="1" customHeight="1" x14ac:dyDescent="0.2">
      <c r="A59" s="66" t="s">
        <v>46</v>
      </c>
      <c r="B59" s="40"/>
      <c r="C59" s="40"/>
      <c r="D59" s="14"/>
      <c r="E59" s="14">
        <v>5</v>
      </c>
      <c r="F59" s="15" t="s">
        <v>12</v>
      </c>
      <c r="G59" s="14" t="s">
        <v>29</v>
      </c>
      <c r="H59" s="14" t="s">
        <v>47</v>
      </c>
      <c r="N59" s="7">
        <f t="shared" si="1"/>
        <v>0</v>
      </c>
    </row>
    <row r="60" spans="1:18" s="7" customFormat="1" ht="12.75" hidden="1" customHeight="1" x14ac:dyDescent="0.2">
      <c r="A60" s="66" t="s">
        <v>154</v>
      </c>
      <c r="B60" s="40"/>
      <c r="C60" s="40"/>
      <c r="E60" s="14">
        <v>5</v>
      </c>
      <c r="F60" s="15" t="s">
        <v>12</v>
      </c>
      <c r="G60" s="14" t="s">
        <v>29</v>
      </c>
      <c r="H60" s="14" t="s">
        <v>15</v>
      </c>
      <c r="N60" s="7">
        <f t="shared" si="1"/>
        <v>0</v>
      </c>
    </row>
    <row r="61" spans="1:18" s="7" customFormat="1" ht="12.75" hidden="1" customHeight="1" x14ac:dyDescent="0.2">
      <c r="A61" s="66" t="s">
        <v>51</v>
      </c>
      <c r="B61" s="40"/>
      <c r="C61" s="40"/>
      <c r="D61" s="14"/>
      <c r="E61" s="14">
        <v>5</v>
      </c>
      <c r="F61" s="15" t="s">
        <v>12</v>
      </c>
      <c r="G61" s="14" t="s">
        <v>29</v>
      </c>
      <c r="H61" s="14" t="s">
        <v>24</v>
      </c>
      <c r="N61" s="7">
        <f t="shared" si="1"/>
        <v>0</v>
      </c>
    </row>
    <row r="62" spans="1:18" s="7" customFormat="1" ht="12.75" customHeight="1" x14ac:dyDescent="0.2">
      <c r="A62" s="66" t="s">
        <v>48</v>
      </c>
      <c r="B62" s="40"/>
      <c r="C62" s="40"/>
      <c r="E62" s="14">
        <v>5</v>
      </c>
      <c r="F62" s="15" t="s">
        <v>12</v>
      </c>
      <c r="G62" s="14" t="s">
        <v>29</v>
      </c>
      <c r="H62" s="16" t="s">
        <v>49</v>
      </c>
      <c r="J62" s="7">
        <v>1615</v>
      </c>
      <c r="N62" s="7">
        <f t="shared" si="1"/>
        <v>2000</v>
      </c>
      <c r="P62" s="7">
        <v>2000</v>
      </c>
      <c r="R62" s="7">
        <v>2000</v>
      </c>
    </row>
    <row r="63" spans="1:18" s="7" customFormat="1" ht="12.75" hidden="1" customHeight="1" x14ac:dyDescent="0.2">
      <c r="A63" s="66" t="s">
        <v>50</v>
      </c>
      <c r="B63" s="40"/>
      <c r="C63" s="40"/>
      <c r="D63" s="14"/>
      <c r="E63" s="14">
        <v>5</v>
      </c>
      <c r="F63" s="15" t="s">
        <v>12</v>
      </c>
      <c r="G63" s="14" t="s">
        <v>34</v>
      </c>
      <c r="H63" s="14" t="s">
        <v>8</v>
      </c>
      <c r="N63" s="7">
        <f t="shared" si="1"/>
        <v>0</v>
      </c>
    </row>
    <row r="64" spans="1:18" s="7" customFormat="1" ht="12.75" hidden="1" customHeight="1" x14ac:dyDescent="0.2">
      <c r="A64" s="66" t="s">
        <v>52</v>
      </c>
      <c r="B64" s="40"/>
      <c r="C64" s="40"/>
      <c r="D64" s="14"/>
      <c r="E64" s="14">
        <v>5</v>
      </c>
      <c r="F64" s="15" t="s">
        <v>12</v>
      </c>
      <c r="G64" s="14" t="s">
        <v>34</v>
      </c>
      <c r="H64" s="14" t="s">
        <v>10</v>
      </c>
      <c r="N64" s="7">
        <f t="shared" si="1"/>
        <v>0</v>
      </c>
    </row>
    <row r="65" spans="1:18" s="7" customFormat="1" ht="12.75" hidden="1" customHeight="1" x14ac:dyDescent="0.2">
      <c r="A65" s="66" t="s">
        <v>48</v>
      </c>
      <c r="B65" s="40"/>
      <c r="C65" s="40"/>
      <c r="D65" s="14"/>
      <c r="E65" s="14">
        <v>5</v>
      </c>
      <c r="F65" s="15" t="s">
        <v>12</v>
      </c>
      <c r="G65" s="14" t="s">
        <v>29</v>
      </c>
      <c r="H65" s="16" t="s">
        <v>49</v>
      </c>
      <c r="N65" s="7">
        <f t="shared" si="1"/>
        <v>0</v>
      </c>
    </row>
    <row r="66" spans="1:18" s="7" customFormat="1" ht="12.75" customHeight="1" x14ac:dyDescent="0.2">
      <c r="A66" s="66" t="s">
        <v>53</v>
      </c>
      <c r="B66" s="40"/>
      <c r="C66" s="40"/>
      <c r="E66" s="14">
        <v>5</v>
      </c>
      <c r="F66" s="15" t="s">
        <v>12</v>
      </c>
      <c r="G66" s="14" t="s">
        <v>54</v>
      </c>
      <c r="H66" s="14" t="s">
        <v>8</v>
      </c>
      <c r="N66" s="7">
        <f t="shared" si="1"/>
        <v>2000</v>
      </c>
      <c r="P66" s="7">
        <v>2000</v>
      </c>
      <c r="R66" s="7">
        <v>2000</v>
      </c>
    </row>
    <row r="67" spans="1:18" s="7" customFormat="1" ht="12.75" hidden="1" customHeight="1" x14ac:dyDescent="0.2">
      <c r="A67" s="66" t="s">
        <v>55</v>
      </c>
      <c r="B67" s="40"/>
      <c r="C67" s="40"/>
      <c r="E67" s="14">
        <v>5</v>
      </c>
      <c r="F67" s="15" t="s">
        <v>12</v>
      </c>
      <c r="G67" s="14" t="s">
        <v>54</v>
      </c>
      <c r="H67" s="14" t="s">
        <v>10</v>
      </c>
      <c r="N67" s="7">
        <f t="shared" si="1"/>
        <v>0</v>
      </c>
    </row>
    <row r="68" spans="1:18" s="7" customFormat="1" ht="12.75" hidden="1" customHeight="1" x14ac:dyDescent="0.2">
      <c r="A68" s="66" t="s">
        <v>56</v>
      </c>
      <c r="B68" s="40"/>
      <c r="C68" s="40"/>
      <c r="E68" s="14">
        <v>5</v>
      </c>
      <c r="F68" s="15" t="s">
        <v>12</v>
      </c>
      <c r="G68" s="14" t="s">
        <v>54</v>
      </c>
      <c r="H68" s="14" t="s">
        <v>15</v>
      </c>
      <c r="N68" s="7">
        <f t="shared" si="1"/>
        <v>0</v>
      </c>
    </row>
    <row r="69" spans="1:18" s="7" customFormat="1" ht="12.75" hidden="1" customHeight="1" x14ac:dyDescent="0.2">
      <c r="A69" s="66" t="s">
        <v>57</v>
      </c>
      <c r="B69" s="40"/>
      <c r="C69" s="40"/>
      <c r="E69" s="14">
        <v>5</v>
      </c>
      <c r="F69" s="15" t="s">
        <v>12</v>
      </c>
      <c r="G69" s="14" t="s">
        <v>54</v>
      </c>
      <c r="H69" s="14" t="s">
        <v>17</v>
      </c>
      <c r="N69" s="7">
        <f t="shared" si="1"/>
        <v>0</v>
      </c>
    </row>
    <row r="70" spans="1:18" s="7" customFormat="1" ht="12.75" hidden="1" customHeight="1" x14ac:dyDescent="0.2">
      <c r="A70" s="66" t="s">
        <v>58</v>
      </c>
      <c r="B70" s="40"/>
      <c r="C70" s="40"/>
      <c r="E70" s="14">
        <v>5</v>
      </c>
      <c r="F70" s="14" t="s">
        <v>12</v>
      </c>
      <c r="G70" s="14" t="s">
        <v>59</v>
      </c>
      <c r="H70" s="14" t="s">
        <v>60</v>
      </c>
      <c r="N70" s="7">
        <f t="shared" si="1"/>
        <v>0</v>
      </c>
    </row>
    <row r="71" spans="1:18" s="7" customFormat="1" ht="12.75" hidden="1" customHeight="1" x14ac:dyDescent="0.2">
      <c r="A71" s="66" t="s">
        <v>66</v>
      </c>
      <c r="B71" s="40"/>
      <c r="C71" s="40"/>
      <c r="E71" s="14">
        <v>5</v>
      </c>
      <c r="F71" s="15" t="s">
        <v>12</v>
      </c>
      <c r="G71" s="14" t="s">
        <v>67</v>
      </c>
      <c r="H71" s="14" t="s">
        <v>8</v>
      </c>
      <c r="N71" s="7">
        <f t="shared" si="1"/>
        <v>0</v>
      </c>
    </row>
    <row r="72" spans="1:18" s="7" customFormat="1" ht="12.75" hidden="1" customHeight="1" x14ac:dyDescent="0.2">
      <c r="A72" s="66" t="s">
        <v>61</v>
      </c>
      <c r="B72" s="40"/>
      <c r="C72" s="40"/>
      <c r="E72" s="14">
        <v>5</v>
      </c>
      <c r="F72" s="15" t="s">
        <v>12</v>
      </c>
      <c r="G72" s="14" t="s">
        <v>59</v>
      </c>
      <c r="H72" s="14" t="s">
        <v>8</v>
      </c>
      <c r="N72" s="7">
        <f t="shared" si="1"/>
        <v>0</v>
      </c>
    </row>
    <row r="73" spans="1:18" s="7" customFormat="1" ht="12.75" hidden="1" customHeight="1" x14ac:dyDescent="0.2">
      <c r="A73" s="66" t="s">
        <v>63</v>
      </c>
      <c r="B73" s="40"/>
      <c r="C73" s="40"/>
      <c r="E73" s="14">
        <v>5</v>
      </c>
      <c r="F73" s="15" t="s">
        <v>12</v>
      </c>
      <c r="G73" s="14" t="s">
        <v>59</v>
      </c>
      <c r="H73" s="14" t="s">
        <v>64</v>
      </c>
      <c r="N73" s="7">
        <f t="shared" si="1"/>
        <v>0</v>
      </c>
    </row>
    <row r="74" spans="1:18" s="7" customFormat="1" ht="12.75" hidden="1" customHeight="1" x14ac:dyDescent="0.2">
      <c r="A74" s="66" t="s">
        <v>155</v>
      </c>
      <c r="B74" s="40"/>
      <c r="C74" s="40"/>
      <c r="E74" s="14">
        <v>5</v>
      </c>
      <c r="F74" s="15" t="s">
        <v>12</v>
      </c>
      <c r="G74" s="14" t="s">
        <v>59</v>
      </c>
      <c r="H74" s="14" t="s">
        <v>15</v>
      </c>
      <c r="N74" s="7">
        <f t="shared" si="1"/>
        <v>0</v>
      </c>
    </row>
    <row r="75" spans="1:18" s="7" customFormat="1" ht="12.75" hidden="1" customHeight="1" x14ac:dyDescent="0.2">
      <c r="A75" s="66" t="s">
        <v>156</v>
      </c>
      <c r="B75" s="40"/>
      <c r="C75" s="40"/>
      <c r="E75" s="14">
        <v>5</v>
      </c>
      <c r="F75" s="14" t="s">
        <v>12</v>
      </c>
      <c r="G75" s="14" t="s">
        <v>59</v>
      </c>
      <c r="H75" s="14" t="s">
        <v>17</v>
      </c>
      <c r="N75" s="7">
        <f t="shared" si="1"/>
        <v>0</v>
      </c>
    </row>
    <row r="76" spans="1:18" s="7" customFormat="1" ht="12.75" hidden="1" customHeight="1" x14ac:dyDescent="0.2">
      <c r="A76" s="66" t="s">
        <v>63</v>
      </c>
      <c r="B76" s="40"/>
      <c r="C76" s="40"/>
      <c r="E76" s="14">
        <v>5</v>
      </c>
      <c r="F76" s="15" t="s">
        <v>12</v>
      </c>
      <c r="G76" s="14" t="s">
        <v>59</v>
      </c>
      <c r="H76" s="14" t="s">
        <v>64</v>
      </c>
      <c r="N76" s="7">
        <f t="shared" ref="N76:N112" si="2">P76-L76</f>
        <v>0</v>
      </c>
    </row>
    <row r="77" spans="1:18" s="7" customFormat="1" ht="12.75" hidden="1" customHeight="1" x14ac:dyDescent="0.2">
      <c r="A77" s="66" t="s">
        <v>65</v>
      </c>
      <c r="B77" s="40"/>
      <c r="C77" s="40"/>
      <c r="E77" s="14">
        <v>5</v>
      </c>
      <c r="F77" s="15" t="s">
        <v>12</v>
      </c>
      <c r="G77" s="14" t="s">
        <v>59</v>
      </c>
      <c r="H77" s="14" t="s">
        <v>19</v>
      </c>
      <c r="N77" s="7">
        <f t="shared" si="2"/>
        <v>0</v>
      </c>
    </row>
    <row r="78" spans="1:18" s="7" customFormat="1" ht="12.75" hidden="1" customHeight="1" x14ac:dyDescent="0.2">
      <c r="A78" s="66" t="s">
        <v>157</v>
      </c>
      <c r="B78" s="40"/>
      <c r="C78" s="40"/>
      <c r="E78" s="14">
        <v>5</v>
      </c>
      <c r="F78" s="15" t="s">
        <v>12</v>
      </c>
      <c r="G78" s="14" t="s">
        <v>93</v>
      </c>
      <c r="H78" s="14" t="s">
        <v>8</v>
      </c>
      <c r="N78" s="7">
        <f t="shared" si="2"/>
        <v>0</v>
      </c>
    </row>
    <row r="79" spans="1:18" s="7" customFormat="1" ht="12.75" hidden="1" customHeight="1" x14ac:dyDescent="0.2">
      <c r="A79" s="66" t="s">
        <v>66</v>
      </c>
      <c r="B79" s="40"/>
      <c r="C79" s="40"/>
      <c r="E79" s="14">
        <v>5</v>
      </c>
      <c r="F79" s="15" t="s">
        <v>12</v>
      </c>
      <c r="G79" s="14" t="s">
        <v>67</v>
      </c>
      <c r="H79" s="14" t="s">
        <v>8</v>
      </c>
      <c r="N79" s="7">
        <f t="shared" si="2"/>
        <v>0</v>
      </c>
    </row>
    <row r="80" spans="1:18" s="7" customFormat="1" ht="12.75" hidden="1" customHeight="1" x14ac:dyDescent="0.2">
      <c r="A80" s="66" t="s">
        <v>68</v>
      </c>
      <c r="B80" s="40"/>
      <c r="C80" s="40"/>
      <c r="E80" s="14">
        <v>5</v>
      </c>
      <c r="F80" s="15" t="s">
        <v>12</v>
      </c>
      <c r="G80" s="14" t="s">
        <v>67</v>
      </c>
      <c r="H80" s="14" t="s">
        <v>10</v>
      </c>
      <c r="N80" s="7">
        <f t="shared" si="2"/>
        <v>0</v>
      </c>
    </row>
    <row r="81" spans="1:18" s="7" customFormat="1" ht="12.75" hidden="1" customHeight="1" x14ac:dyDescent="0.2">
      <c r="A81" s="66" t="s">
        <v>158</v>
      </c>
      <c r="B81" s="40"/>
      <c r="C81" s="40"/>
      <c r="E81" s="14">
        <v>5</v>
      </c>
      <c r="F81" s="15" t="s">
        <v>12</v>
      </c>
      <c r="G81" s="14" t="s">
        <v>70</v>
      </c>
      <c r="H81" s="14" t="s">
        <v>8</v>
      </c>
      <c r="N81" s="7">
        <f t="shared" si="2"/>
        <v>0</v>
      </c>
    </row>
    <row r="82" spans="1:18" s="7" customFormat="1" ht="12.75" hidden="1" customHeight="1" x14ac:dyDescent="0.2">
      <c r="A82" s="66" t="s">
        <v>159</v>
      </c>
      <c r="B82" s="40"/>
      <c r="C82" s="40"/>
      <c r="E82" s="14">
        <v>5</v>
      </c>
      <c r="F82" s="15" t="s">
        <v>12</v>
      </c>
      <c r="G82" s="14" t="s">
        <v>70</v>
      </c>
      <c r="H82" s="14" t="s">
        <v>10</v>
      </c>
      <c r="N82" s="7">
        <f t="shared" si="2"/>
        <v>0</v>
      </c>
    </row>
    <row r="83" spans="1:18" s="7" customFormat="1" ht="12.75" hidden="1" customHeight="1" x14ac:dyDescent="0.2">
      <c r="A83" s="66" t="s">
        <v>69</v>
      </c>
      <c r="B83" s="40"/>
      <c r="C83" s="40"/>
      <c r="E83" s="14">
        <v>5</v>
      </c>
      <c r="F83" s="15" t="s">
        <v>12</v>
      </c>
      <c r="G83" s="14" t="s">
        <v>70</v>
      </c>
      <c r="H83" s="14" t="s">
        <v>15</v>
      </c>
      <c r="N83" s="7">
        <f t="shared" si="2"/>
        <v>0</v>
      </c>
    </row>
    <row r="84" spans="1:18" s="7" customFormat="1" ht="12.75" hidden="1" customHeight="1" x14ac:dyDescent="0.2">
      <c r="A84" s="66" t="s">
        <v>160</v>
      </c>
      <c r="B84" s="40"/>
      <c r="C84" s="40"/>
      <c r="E84" s="14">
        <v>5</v>
      </c>
      <c r="F84" s="15" t="s">
        <v>12</v>
      </c>
      <c r="G84" s="14" t="s">
        <v>163</v>
      </c>
      <c r="H84" s="14" t="s">
        <v>8</v>
      </c>
      <c r="N84" s="7">
        <f t="shared" si="2"/>
        <v>0</v>
      </c>
    </row>
    <row r="85" spans="1:18" s="7" customFormat="1" ht="12.75" hidden="1" customHeight="1" x14ac:dyDescent="0.2">
      <c r="A85" s="66" t="s">
        <v>161</v>
      </c>
      <c r="B85" s="40"/>
      <c r="C85" s="40"/>
      <c r="E85" s="14">
        <v>5</v>
      </c>
      <c r="F85" s="15" t="s">
        <v>12</v>
      </c>
      <c r="G85" s="14" t="s">
        <v>163</v>
      </c>
      <c r="H85" s="16" t="s">
        <v>49</v>
      </c>
      <c r="N85" s="7">
        <f t="shared" si="2"/>
        <v>0</v>
      </c>
    </row>
    <row r="86" spans="1:18" s="7" customFormat="1" ht="12.75" hidden="1" customHeight="1" x14ac:dyDescent="0.2">
      <c r="A86" s="66" t="s">
        <v>71</v>
      </c>
      <c r="B86" s="40"/>
      <c r="C86" s="40"/>
      <c r="E86" s="14">
        <v>5</v>
      </c>
      <c r="F86" s="15" t="s">
        <v>12</v>
      </c>
      <c r="G86" s="14" t="s">
        <v>163</v>
      </c>
      <c r="H86" s="14" t="s">
        <v>10</v>
      </c>
      <c r="N86" s="7">
        <f t="shared" si="2"/>
        <v>0</v>
      </c>
    </row>
    <row r="87" spans="1:18" s="7" customFormat="1" ht="12.75" hidden="1" customHeight="1" x14ac:dyDescent="0.2">
      <c r="A87" s="66" t="s">
        <v>162</v>
      </c>
      <c r="B87" s="40"/>
      <c r="C87" s="40"/>
      <c r="E87" s="14">
        <v>5</v>
      </c>
      <c r="F87" s="15" t="s">
        <v>12</v>
      </c>
      <c r="G87" s="14" t="s">
        <v>163</v>
      </c>
      <c r="H87" s="14" t="s">
        <v>15</v>
      </c>
      <c r="N87" s="7">
        <f t="shared" si="2"/>
        <v>0</v>
      </c>
    </row>
    <row r="88" spans="1:18" s="7" customFormat="1" ht="12.75" hidden="1" customHeight="1" x14ac:dyDescent="0.2">
      <c r="A88" s="66" t="s">
        <v>72</v>
      </c>
      <c r="B88" s="40"/>
      <c r="C88" s="40"/>
      <c r="E88" s="14">
        <v>5</v>
      </c>
      <c r="F88" s="15" t="s">
        <v>12</v>
      </c>
      <c r="G88" s="14" t="s">
        <v>70</v>
      </c>
      <c r="H88" s="14" t="s">
        <v>49</v>
      </c>
      <c r="N88" s="7">
        <f t="shared" si="2"/>
        <v>0</v>
      </c>
    </row>
    <row r="89" spans="1:18" s="7" customFormat="1" ht="12.75" hidden="1" customHeight="1" x14ac:dyDescent="0.2">
      <c r="A89" s="66" t="s">
        <v>164</v>
      </c>
      <c r="B89" s="40"/>
      <c r="C89" s="40"/>
      <c r="E89" s="14">
        <v>5</v>
      </c>
      <c r="F89" s="15" t="s">
        <v>12</v>
      </c>
      <c r="G89" s="14" t="s">
        <v>74</v>
      </c>
      <c r="H89" s="14" t="s">
        <v>10</v>
      </c>
      <c r="N89" s="7">
        <f t="shared" si="2"/>
        <v>0</v>
      </c>
    </row>
    <row r="90" spans="1:18" s="7" customFormat="1" ht="12.75" hidden="1" customHeight="1" x14ac:dyDescent="0.2">
      <c r="A90" s="66" t="s">
        <v>165</v>
      </c>
      <c r="B90" s="40"/>
      <c r="C90" s="40"/>
      <c r="E90" s="14">
        <v>5</v>
      </c>
      <c r="F90" s="15" t="s">
        <v>12</v>
      </c>
      <c r="G90" s="14" t="s">
        <v>74</v>
      </c>
      <c r="H90" s="14" t="s">
        <v>15</v>
      </c>
      <c r="N90" s="7">
        <f t="shared" si="2"/>
        <v>0</v>
      </c>
    </row>
    <row r="91" spans="1:18" s="7" customFormat="1" ht="12.75" hidden="1" customHeight="1" x14ac:dyDescent="0.2">
      <c r="A91" s="66" t="s">
        <v>166</v>
      </c>
      <c r="B91" s="40"/>
      <c r="C91" s="40"/>
      <c r="E91" s="14">
        <v>5</v>
      </c>
      <c r="F91" s="15" t="s">
        <v>12</v>
      </c>
      <c r="G91" s="14" t="s">
        <v>74</v>
      </c>
      <c r="H91" s="14" t="s">
        <v>17</v>
      </c>
      <c r="N91" s="7">
        <f t="shared" si="2"/>
        <v>0</v>
      </c>
    </row>
    <row r="92" spans="1:18" s="7" customFormat="1" ht="12.75" hidden="1" customHeight="1" x14ac:dyDescent="0.2">
      <c r="A92" s="66" t="s">
        <v>167</v>
      </c>
      <c r="B92" s="40"/>
      <c r="C92" s="40"/>
      <c r="E92" s="14">
        <v>5</v>
      </c>
      <c r="F92" s="15" t="s">
        <v>12</v>
      </c>
      <c r="G92" s="14" t="s">
        <v>74</v>
      </c>
      <c r="H92" s="14" t="s">
        <v>8</v>
      </c>
      <c r="N92" s="7">
        <f t="shared" si="2"/>
        <v>0</v>
      </c>
    </row>
    <row r="93" spans="1:18" s="7" customFormat="1" ht="12.75" hidden="1" customHeight="1" x14ac:dyDescent="0.2">
      <c r="A93" s="66" t="s">
        <v>168</v>
      </c>
      <c r="B93" s="40"/>
      <c r="C93" s="40"/>
      <c r="E93" s="14">
        <v>5</v>
      </c>
      <c r="F93" s="15" t="s">
        <v>12</v>
      </c>
      <c r="G93" s="14" t="s">
        <v>74</v>
      </c>
      <c r="H93" s="14" t="s">
        <v>45</v>
      </c>
      <c r="N93" s="7">
        <f t="shared" si="2"/>
        <v>0</v>
      </c>
    </row>
    <row r="94" spans="1:18" s="7" customFormat="1" ht="12.75" customHeight="1" x14ac:dyDescent="0.2">
      <c r="A94" s="66" t="s">
        <v>73</v>
      </c>
      <c r="B94" s="40"/>
      <c r="C94" s="40"/>
      <c r="E94" s="14">
        <v>5</v>
      </c>
      <c r="F94" s="15" t="s">
        <v>12</v>
      </c>
      <c r="G94" s="14" t="s">
        <v>74</v>
      </c>
      <c r="H94" s="14" t="s">
        <v>64</v>
      </c>
      <c r="L94" s="7">
        <v>5450</v>
      </c>
      <c r="N94" s="7">
        <f t="shared" si="2"/>
        <v>34550</v>
      </c>
      <c r="P94" s="7">
        <v>40000</v>
      </c>
      <c r="R94" s="7">
        <v>20000</v>
      </c>
    </row>
    <row r="95" spans="1:18" s="7" customFormat="1" ht="12.75" customHeight="1" x14ac:dyDescent="0.2">
      <c r="A95" s="66" t="s">
        <v>75</v>
      </c>
      <c r="B95" s="40"/>
      <c r="C95" s="40"/>
      <c r="E95" s="14">
        <v>5</v>
      </c>
      <c r="F95" s="15" t="s">
        <v>12</v>
      </c>
      <c r="G95" s="14" t="s">
        <v>74</v>
      </c>
      <c r="H95" s="14" t="s">
        <v>19</v>
      </c>
      <c r="N95" s="7">
        <f t="shared" si="2"/>
        <v>10000</v>
      </c>
      <c r="P95" s="7">
        <v>10000</v>
      </c>
      <c r="R95" s="7">
        <v>10000</v>
      </c>
    </row>
    <row r="96" spans="1:18" s="7" customFormat="1" ht="12.75" hidden="1" customHeight="1" x14ac:dyDescent="0.2">
      <c r="A96" s="66" t="s">
        <v>76</v>
      </c>
      <c r="B96" s="40"/>
      <c r="C96" s="40"/>
      <c r="E96" s="14">
        <v>5</v>
      </c>
      <c r="F96" s="15" t="s">
        <v>12</v>
      </c>
      <c r="G96" s="14" t="s">
        <v>74</v>
      </c>
      <c r="H96" s="14" t="s">
        <v>60</v>
      </c>
      <c r="N96" s="7">
        <f t="shared" si="2"/>
        <v>0</v>
      </c>
    </row>
    <row r="97" spans="1:18" s="7" customFormat="1" ht="12.75" hidden="1" customHeight="1" x14ac:dyDescent="0.2">
      <c r="A97" s="66" t="s">
        <v>77</v>
      </c>
      <c r="B97" s="40"/>
      <c r="C97" s="40"/>
      <c r="E97" s="14">
        <v>5</v>
      </c>
      <c r="F97" s="15" t="s">
        <v>12</v>
      </c>
      <c r="G97" s="14" t="s">
        <v>74</v>
      </c>
      <c r="H97" s="14" t="s">
        <v>49</v>
      </c>
      <c r="N97" s="7">
        <f t="shared" si="2"/>
        <v>0</v>
      </c>
    </row>
    <row r="98" spans="1:18" s="7" customFormat="1" ht="12.75" hidden="1" customHeight="1" x14ac:dyDescent="0.2">
      <c r="A98" s="66" t="s">
        <v>165</v>
      </c>
      <c r="B98" s="40"/>
      <c r="C98" s="40"/>
      <c r="E98" s="14">
        <v>5</v>
      </c>
      <c r="F98" s="15" t="s">
        <v>12</v>
      </c>
      <c r="G98" s="14" t="s">
        <v>74</v>
      </c>
      <c r="H98" s="14" t="s">
        <v>15</v>
      </c>
      <c r="N98" s="7">
        <f t="shared" si="2"/>
        <v>0</v>
      </c>
    </row>
    <row r="99" spans="1:18" s="7" customFormat="1" ht="12.75" hidden="1" customHeight="1" x14ac:dyDescent="0.2">
      <c r="A99" s="66" t="s">
        <v>78</v>
      </c>
      <c r="B99" s="40"/>
      <c r="C99" s="40"/>
      <c r="E99" s="14">
        <v>5</v>
      </c>
      <c r="F99" s="15" t="s">
        <v>12</v>
      </c>
      <c r="G99" s="14" t="s">
        <v>79</v>
      </c>
      <c r="H99" s="14" t="s">
        <v>10</v>
      </c>
      <c r="N99" s="7">
        <f t="shared" si="2"/>
        <v>0</v>
      </c>
    </row>
    <row r="100" spans="1:18" s="7" customFormat="1" ht="12.75" hidden="1" customHeight="1" x14ac:dyDescent="0.2">
      <c r="A100" s="66" t="s">
        <v>80</v>
      </c>
      <c r="B100" s="40"/>
      <c r="C100" s="40"/>
      <c r="E100" s="14">
        <v>5</v>
      </c>
      <c r="F100" s="15" t="s">
        <v>12</v>
      </c>
      <c r="G100" s="14" t="s">
        <v>79</v>
      </c>
      <c r="H100" s="14" t="s">
        <v>15</v>
      </c>
      <c r="N100" s="7">
        <f t="shared" si="2"/>
        <v>0</v>
      </c>
    </row>
    <row r="101" spans="1:18" s="7" customFormat="1" ht="12.75" hidden="1" customHeight="1" x14ac:dyDescent="0.2">
      <c r="A101" s="66" t="s">
        <v>169</v>
      </c>
      <c r="B101" s="40"/>
      <c r="C101" s="40"/>
      <c r="E101" s="14">
        <v>5</v>
      </c>
      <c r="F101" s="15" t="s">
        <v>12</v>
      </c>
      <c r="G101" s="14" t="s">
        <v>79</v>
      </c>
      <c r="H101" s="15" t="s">
        <v>60</v>
      </c>
      <c r="N101" s="7">
        <f t="shared" si="2"/>
        <v>0</v>
      </c>
    </row>
    <row r="102" spans="1:18" s="7" customFormat="1" ht="12.75" hidden="1" customHeight="1" x14ac:dyDescent="0.2">
      <c r="A102" s="66" t="s">
        <v>170</v>
      </c>
      <c r="B102" s="40"/>
      <c r="C102" s="40"/>
      <c r="E102" s="14">
        <v>5</v>
      </c>
      <c r="F102" s="15" t="s">
        <v>12</v>
      </c>
      <c r="G102" s="14" t="s">
        <v>79</v>
      </c>
      <c r="H102" s="15" t="s">
        <v>19</v>
      </c>
      <c r="N102" s="7">
        <f t="shared" si="2"/>
        <v>0</v>
      </c>
    </row>
    <row r="103" spans="1:18" s="7" customFormat="1" ht="12.75" hidden="1" customHeight="1" x14ac:dyDescent="0.2">
      <c r="A103" s="66" t="s">
        <v>171</v>
      </c>
      <c r="B103" s="40"/>
      <c r="C103" s="40"/>
      <c r="E103" s="14">
        <v>5</v>
      </c>
      <c r="F103" s="15" t="s">
        <v>12</v>
      </c>
      <c r="G103" s="14" t="s">
        <v>79</v>
      </c>
      <c r="H103" s="15" t="s">
        <v>82</v>
      </c>
      <c r="N103" s="7">
        <f t="shared" si="2"/>
        <v>0</v>
      </c>
    </row>
    <row r="104" spans="1:18" s="7" customFormat="1" ht="12.75" hidden="1" customHeight="1" x14ac:dyDescent="0.2">
      <c r="A104" s="66" t="s">
        <v>81</v>
      </c>
      <c r="B104" s="40"/>
      <c r="C104" s="40"/>
      <c r="E104" s="14">
        <v>5</v>
      </c>
      <c r="F104" s="15" t="s">
        <v>12</v>
      </c>
      <c r="G104" s="14" t="s">
        <v>59</v>
      </c>
      <c r="H104" s="15" t="s">
        <v>82</v>
      </c>
      <c r="N104" s="7">
        <f t="shared" si="2"/>
        <v>0</v>
      </c>
    </row>
    <row r="105" spans="1:18" s="7" customFormat="1" ht="12.75" hidden="1" customHeight="1" x14ac:dyDescent="0.2">
      <c r="A105" s="66" t="s">
        <v>83</v>
      </c>
      <c r="B105" s="40"/>
      <c r="C105" s="40"/>
      <c r="E105" s="14">
        <v>5</v>
      </c>
      <c r="F105" s="15" t="s">
        <v>12</v>
      </c>
      <c r="G105" s="14" t="s">
        <v>84</v>
      </c>
      <c r="H105" s="15" t="s">
        <v>8</v>
      </c>
      <c r="N105" s="7">
        <f t="shared" si="2"/>
        <v>0</v>
      </c>
    </row>
    <row r="106" spans="1:18" s="7" customFormat="1" ht="12.75" hidden="1" customHeight="1" x14ac:dyDescent="0.2">
      <c r="A106" s="66" t="s">
        <v>85</v>
      </c>
      <c r="B106" s="40"/>
      <c r="C106" s="40"/>
      <c r="E106" s="14">
        <v>5</v>
      </c>
      <c r="F106" s="15" t="s">
        <v>12</v>
      </c>
      <c r="G106" s="14" t="s">
        <v>84</v>
      </c>
      <c r="H106" s="15" t="s">
        <v>10</v>
      </c>
      <c r="N106" s="7">
        <f t="shared" si="2"/>
        <v>0</v>
      </c>
    </row>
    <row r="107" spans="1:18" s="7" customFormat="1" ht="12.75" hidden="1" customHeight="1" x14ac:dyDescent="0.2">
      <c r="A107" s="66" t="s">
        <v>86</v>
      </c>
      <c r="B107" s="40"/>
      <c r="C107" s="40"/>
      <c r="E107" s="14">
        <v>5</v>
      </c>
      <c r="F107" s="15" t="s">
        <v>12</v>
      </c>
      <c r="G107" s="14" t="s">
        <v>84</v>
      </c>
      <c r="H107" s="15" t="s">
        <v>15</v>
      </c>
      <c r="N107" s="7">
        <f t="shared" si="2"/>
        <v>0</v>
      </c>
    </row>
    <row r="108" spans="1:18" s="7" customFormat="1" ht="12.75" hidden="1" customHeight="1" x14ac:dyDescent="0.2">
      <c r="A108" s="66" t="s">
        <v>172</v>
      </c>
      <c r="B108" s="40"/>
      <c r="C108" s="40"/>
      <c r="E108" s="14">
        <v>5</v>
      </c>
      <c r="F108" s="15" t="s">
        <v>12</v>
      </c>
      <c r="G108" s="14" t="s">
        <v>174</v>
      </c>
      <c r="H108" s="15" t="s">
        <v>8</v>
      </c>
      <c r="N108" s="7">
        <f t="shared" si="2"/>
        <v>0</v>
      </c>
    </row>
    <row r="109" spans="1:18" s="7" customFormat="1" ht="12.75" hidden="1" customHeight="1" x14ac:dyDescent="0.2">
      <c r="A109" s="66" t="s">
        <v>173</v>
      </c>
      <c r="B109" s="40"/>
      <c r="C109" s="40"/>
      <c r="E109" s="14">
        <v>5</v>
      </c>
      <c r="F109" s="15" t="s">
        <v>12</v>
      </c>
      <c r="G109" s="14" t="s">
        <v>174</v>
      </c>
      <c r="H109" s="15" t="s">
        <v>10</v>
      </c>
      <c r="N109" s="7">
        <f t="shared" si="2"/>
        <v>0</v>
      </c>
    </row>
    <row r="110" spans="1:18" s="7" customFormat="1" ht="12.75" hidden="1" customHeight="1" x14ac:dyDescent="0.2">
      <c r="A110" s="66" t="s">
        <v>87</v>
      </c>
      <c r="B110" s="40"/>
      <c r="C110" s="40"/>
      <c r="E110" s="14">
        <v>5</v>
      </c>
      <c r="F110" s="15" t="s">
        <v>12</v>
      </c>
      <c r="G110" s="14" t="s">
        <v>174</v>
      </c>
      <c r="H110" s="15" t="s">
        <v>15</v>
      </c>
      <c r="N110" s="7">
        <f t="shared" si="2"/>
        <v>0</v>
      </c>
    </row>
    <row r="111" spans="1:18" s="7" customFormat="1" ht="12.75" customHeight="1" x14ac:dyDescent="0.2">
      <c r="A111" s="66" t="s">
        <v>62</v>
      </c>
      <c r="B111" s="40"/>
      <c r="C111" s="40"/>
      <c r="E111" s="14">
        <v>5</v>
      </c>
      <c r="F111" s="15" t="s">
        <v>12</v>
      </c>
      <c r="G111" s="14" t="s">
        <v>59</v>
      </c>
      <c r="H111" s="14" t="s">
        <v>10</v>
      </c>
      <c r="N111" s="7">
        <f t="shared" si="2"/>
        <v>30000</v>
      </c>
      <c r="P111" s="7">
        <v>30000</v>
      </c>
      <c r="R111" s="7">
        <v>20000</v>
      </c>
    </row>
    <row r="112" spans="1:18" s="7" customFormat="1" ht="12.75" customHeight="1" x14ac:dyDescent="0.2">
      <c r="A112" s="66" t="s">
        <v>294</v>
      </c>
      <c r="B112" s="40"/>
      <c r="C112" s="40"/>
      <c r="E112" s="14">
        <v>5</v>
      </c>
      <c r="F112" s="15" t="s">
        <v>12</v>
      </c>
      <c r="G112" s="83">
        <v>99</v>
      </c>
      <c r="H112" s="89">
        <v>990</v>
      </c>
      <c r="L112" s="7">
        <v>5900</v>
      </c>
      <c r="N112" s="7">
        <f t="shared" si="2"/>
        <v>44100</v>
      </c>
      <c r="P112" s="7">
        <v>50000</v>
      </c>
      <c r="R112" s="7">
        <v>30000</v>
      </c>
    </row>
    <row r="113" spans="1:18" s="7" customFormat="1" ht="18.95" customHeight="1" x14ac:dyDescent="0.2">
      <c r="A113" s="129" t="s">
        <v>191</v>
      </c>
      <c r="B113" s="129"/>
      <c r="C113" s="129"/>
      <c r="J113" s="22">
        <f>SUM(J45:J112)</f>
        <v>153725.41</v>
      </c>
      <c r="K113" s="18"/>
      <c r="L113" s="22">
        <f>SUM(L45:L112)</f>
        <v>67390</v>
      </c>
      <c r="N113" s="22">
        <f>SUM(N45:N112)</f>
        <v>350210</v>
      </c>
      <c r="P113" s="22">
        <f>SUM(P45:P112)</f>
        <v>417600</v>
      </c>
      <c r="R113" s="22">
        <f>SUM(R45:R112)</f>
        <v>372600</v>
      </c>
    </row>
    <row r="114" spans="1:18" s="7" customFormat="1" ht="6" hidden="1" customHeight="1" x14ac:dyDescent="0.2">
      <c r="A114" s="20"/>
      <c r="B114" s="20"/>
      <c r="C114" s="20"/>
      <c r="J114" s="18"/>
      <c r="K114" s="18"/>
    </row>
    <row r="115" spans="1:18" s="7" customFormat="1" ht="12" hidden="1" customHeight="1" x14ac:dyDescent="0.2">
      <c r="A115" s="69" t="s">
        <v>189</v>
      </c>
    </row>
    <row r="116" spans="1:18" s="7" customFormat="1" ht="12" hidden="1" customHeight="1" x14ac:dyDescent="0.2">
      <c r="A116" s="66" t="s">
        <v>109</v>
      </c>
      <c r="E116" s="14">
        <v>5</v>
      </c>
      <c r="F116" s="15" t="s">
        <v>29</v>
      </c>
      <c r="G116" s="14" t="s">
        <v>7</v>
      </c>
      <c r="H116" s="14" t="s">
        <v>17</v>
      </c>
    </row>
    <row r="117" spans="1:18" s="7" customFormat="1" ht="12" hidden="1" customHeight="1" x14ac:dyDescent="0.2">
      <c r="A117" s="66" t="s">
        <v>180</v>
      </c>
      <c r="E117" s="14">
        <v>5</v>
      </c>
      <c r="F117" s="15" t="s">
        <v>29</v>
      </c>
      <c r="G117" s="14" t="s">
        <v>7</v>
      </c>
      <c r="H117" s="14" t="s">
        <v>64</v>
      </c>
    </row>
    <row r="118" spans="1:18" s="7" customFormat="1" ht="12" hidden="1" customHeight="1" x14ac:dyDescent="0.2">
      <c r="A118" s="66" t="s">
        <v>181</v>
      </c>
      <c r="E118" s="14">
        <v>5</v>
      </c>
      <c r="F118" s="15" t="s">
        <v>29</v>
      </c>
      <c r="G118" s="14" t="s">
        <v>7</v>
      </c>
      <c r="H118" s="16" t="s">
        <v>49</v>
      </c>
    </row>
    <row r="119" spans="1:18" s="7" customFormat="1" ht="12" hidden="1" customHeight="1" x14ac:dyDescent="0.2">
      <c r="A119" s="66" t="s">
        <v>181</v>
      </c>
      <c r="E119" s="14">
        <v>5</v>
      </c>
      <c r="F119" s="15" t="s">
        <v>29</v>
      </c>
      <c r="G119" s="14" t="s">
        <v>7</v>
      </c>
      <c r="H119" s="16" t="s">
        <v>49</v>
      </c>
    </row>
    <row r="120" spans="1:18" s="7" customFormat="1" ht="12" hidden="1" customHeight="1" x14ac:dyDescent="0.2">
      <c r="A120" s="66" t="s">
        <v>182</v>
      </c>
      <c r="E120" s="14">
        <v>5</v>
      </c>
      <c r="F120" s="15" t="s">
        <v>29</v>
      </c>
      <c r="G120" s="14" t="s">
        <v>7</v>
      </c>
      <c r="H120" s="14" t="s">
        <v>10</v>
      </c>
    </row>
    <row r="121" spans="1:18" s="7" customFormat="1" ht="12" hidden="1" customHeight="1" x14ac:dyDescent="0.2">
      <c r="A121" s="66" t="s">
        <v>181</v>
      </c>
      <c r="E121" s="14">
        <v>5</v>
      </c>
      <c r="F121" s="15" t="s">
        <v>29</v>
      </c>
      <c r="G121" s="14" t="s">
        <v>7</v>
      </c>
      <c r="H121" s="16" t="s">
        <v>49</v>
      </c>
    </row>
    <row r="122" spans="1:18" s="7" customFormat="1" ht="12" hidden="1" customHeight="1" x14ac:dyDescent="0.2">
      <c r="A122" s="66" t="s">
        <v>183</v>
      </c>
      <c r="E122" s="14">
        <v>5</v>
      </c>
      <c r="F122" s="15" t="s">
        <v>29</v>
      </c>
      <c r="G122" s="14" t="s">
        <v>7</v>
      </c>
      <c r="H122" s="14" t="s">
        <v>8</v>
      </c>
    </row>
    <row r="123" spans="1:18" s="7" customFormat="1" ht="12" hidden="1" customHeight="1" x14ac:dyDescent="0.2">
      <c r="A123" s="66" t="s">
        <v>184</v>
      </c>
      <c r="E123" s="14">
        <v>5</v>
      </c>
      <c r="F123" s="15" t="s">
        <v>29</v>
      </c>
      <c r="G123" s="14" t="s">
        <v>7</v>
      </c>
      <c r="H123" s="14" t="s">
        <v>15</v>
      </c>
    </row>
    <row r="124" spans="1:18" s="7" customFormat="1" ht="18.95" hidden="1" customHeight="1" x14ac:dyDescent="0.2">
      <c r="A124" s="63" t="s">
        <v>185</v>
      </c>
      <c r="J124" s="64">
        <f>SUM(J116:J123)</f>
        <v>0</v>
      </c>
      <c r="K124" s="27"/>
      <c r="L124" s="64">
        <f>SUM(L116:L123)</f>
        <v>0</v>
      </c>
      <c r="M124" s="27"/>
      <c r="N124" s="64">
        <f>SUM(N116:N123)</f>
        <v>0</v>
      </c>
      <c r="O124" s="27"/>
      <c r="P124" s="64">
        <f>SUM(P116:P123)</f>
        <v>0</v>
      </c>
      <c r="Q124" s="27"/>
      <c r="R124" s="64">
        <f>SUM(R116:R123)</f>
        <v>0</v>
      </c>
    </row>
    <row r="125" spans="1:18" s="7" customFormat="1" ht="6" customHeight="1" x14ac:dyDescent="0.2"/>
    <row r="126" spans="1:18" s="7" customFormat="1" ht="12.75" customHeight="1" x14ac:dyDescent="0.2">
      <c r="A126" s="68" t="s">
        <v>190</v>
      </c>
      <c r="B126" s="11"/>
      <c r="C126" s="11"/>
    </row>
    <row r="127" spans="1:18" s="7" customFormat="1" ht="12.75" hidden="1" customHeight="1" x14ac:dyDescent="0.2">
      <c r="A127" s="11" t="s">
        <v>89</v>
      </c>
      <c r="B127" s="24"/>
      <c r="C127" s="24"/>
    </row>
    <row r="128" spans="1:18" s="7" customFormat="1" ht="12.75" hidden="1" customHeight="1" x14ac:dyDescent="0.2">
      <c r="A128" s="70" t="s">
        <v>90</v>
      </c>
      <c r="B128" s="9"/>
      <c r="C128" s="9"/>
      <c r="E128" s="14">
        <v>1</v>
      </c>
      <c r="F128" s="15" t="s">
        <v>12</v>
      </c>
      <c r="G128" s="14" t="s">
        <v>54</v>
      </c>
      <c r="H128" s="16" t="s">
        <v>10</v>
      </c>
    </row>
    <row r="129" spans="1:18" s="7" customFormat="1" ht="12.75" customHeight="1" x14ac:dyDescent="0.2">
      <c r="A129" s="71" t="s">
        <v>91</v>
      </c>
      <c r="B129" s="25"/>
      <c r="C129" s="25"/>
    </row>
    <row r="130" spans="1:18" s="7" customFormat="1" ht="12.75" hidden="1" customHeight="1" x14ac:dyDescent="0.2">
      <c r="A130" s="66" t="s">
        <v>92</v>
      </c>
      <c r="B130" s="40"/>
      <c r="C130" s="40"/>
      <c r="E130" s="14">
        <v>1</v>
      </c>
      <c r="F130" s="15" t="s">
        <v>93</v>
      </c>
      <c r="G130" s="14" t="s">
        <v>7</v>
      </c>
      <c r="H130" s="14" t="s">
        <v>8</v>
      </c>
    </row>
    <row r="131" spans="1:18" s="7" customFormat="1" ht="12.75" hidden="1" customHeight="1" x14ac:dyDescent="0.2">
      <c r="A131" s="66" t="s">
        <v>94</v>
      </c>
      <c r="B131" s="40"/>
      <c r="C131" s="40"/>
      <c r="E131" s="14">
        <v>1</v>
      </c>
      <c r="F131" s="15" t="s">
        <v>93</v>
      </c>
      <c r="G131" s="14" t="s">
        <v>34</v>
      </c>
      <c r="H131" s="14" t="s">
        <v>8</v>
      </c>
    </row>
    <row r="132" spans="1:18" s="7" customFormat="1" ht="12.75" hidden="1" customHeight="1" x14ac:dyDescent="0.2">
      <c r="A132" s="66" t="s">
        <v>95</v>
      </c>
      <c r="B132" s="42"/>
      <c r="C132" s="42"/>
      <c r="E132" s="14">
        <v>1</v>
      </c>
      <c r="F132" s="15" t="s">
        <v>93</v>
      </c>
      <c r="G132" s="14" t="s">
        <v>34</v>
      </c>
      <c r="H132" s="14" t="s">
        <v>49</v>
      </c>
    </row>
    <row r="133" spans="1:18" s="7" customFormat="1" ht="12.75" customHeight="1" x14ac:dyDescent="0.2">
      <c r="A133" s="66" t="s">
        <v>96</v>
      </c>
      <c r="B133" s="42"/>
      <c r="C133" s="42"/>
      <c r="D133" s="15"/>
      <c r="E133" s="14">
        <v>1</v>
      </c>
      <c r="F133" s="15" t="s">
        <v>93</v>
      </c>
      <c r="G133" s="14" t="s">
        <v>54</v>
      </c>
      <c r="H133" s="14" t="s">
        <v>10</v>
      </c>
      <c r="J133" s="7">
        <v>61300</v>
      </c>
      <c r="N133" s="7">
        <f>P133-L133</f>
        <v>40000</v>
      </c>
      <c r="P133" s="7">
        <v>40000</v>
      </c>
      <c r="R133" s="7">
        <v>80000</v>
      </c>
    </row>
    <row r="134" spans="1:18" s="7" customFormat="1" ht="12.75" hidden="1" customHeight="1" x14ac:dyDescent="0.2">
      <c r="A134" s="66" t="s">
        <v>97</v>
      </c>
      <c r="B134" s="40"/>
      <c r="C134" s="40"/>
      <c r="E134" s="14">
        <v>1</v>
      </c>
      <c r="F134" s="15" t="s">
        <v>93</v>
      </c>
      <c r="G134" s="14" t="s">
        <v>93</v>
      </c>
      <c r="H134" s="14" t="s">
        <v>8</v>
      </c>
    </row>
    <row r="135" spans="1:18" s="7" customFormat="1" ht="12.75" hidden="1" customHeight="1" x14ac:dyDescent="0.2">
      <c r="A135" s="66" t="s">
        <v>98</v>
      </c>
      <c r="B135" s="42"/>
      <c r="C135" s="42"/>
      <c r="E135" s="14">
        <v>1</v>
      </c>
      <c r="F135" s="15" t="s">
        <v>93</v>
      </c>
      <c r="G135" s="14" t="s">
        <v>54</v>
      </c>
      <c r="H135" s="14" t="s">
        <v>15</v>
      </c>
    </row>
    <row r="136" spans="1:18" s="7" customFormat="1" ht="12.75" hidden="1" customHeight="1" x14ac:dyDescent="0.2">
      <c r="A136" s="66" t="s">
        <v>99</v>
      </c>
      <c r="B136" s="42"/>
      <c r="C136" s="42"/>
      <c r="D136" s="15"/>
      <c r="E136" s="14">
        <v>1</v>
      </c>
      <c r="F136" s="15" t="s">
        <v>93</v>
      </c>
      <c r="G136" s="14" t="s">
        <v>93</v>
      </c>
      <c r="H136" s="14" t="s">
        <v>10</v>
      </c>
    </row>
    <row r="137" spans="1:18" s="7" customFormat="1" ht="12.75" hidden="1" customHeight="1" x14ac:dyDescent="0.2">
      <c r="A137" s="66" t="s">
        <v>100</v>
      </c>
      <c r="B137" s="40"/>
      <c r="C137" s="40"/>
      <c r="E137" s="14">
        <v>1</v>
      </c>
      <c r="F137" s="15" t="s">
        <v>93</v>
      </c>
      <c r="G137" s="14" t="s">
        <v>54</v>
      </c>
      <c r="H137" s="14" t="s">
        <v>19</v>
      </c>
    </row>
    <row r="138" spans="1:18" s="7" customFormat="1" ht="12.75" hidden="1" customHeight="1" x14ac:dyDescent="0.2">
      <c r="A138" s="66" t="s">
        <v>175</v>
      </c>
      <c r="B138" s="40"/>
      <c r="C138" s="40"/>
      <c r="E138" s="14">
        <v>1</v>
      </c>
      <c r="F138" s="15" t="s">
        <v>93</v>
      </c>
      <c r="G138" s="14" t="s">
        <v>54</v>
      </c>
      <c r="H138" s="14" t="s">
        <v>82</v>
      </c>
    </row>
    <row r="139" spans="1:18" s="7" customFormat="1" ht="12.75" hidden="1" customHeight="1" x14ac:dyDescent="0.2">
      <c r="A139" s="66" t="s">
        <v>176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45</v>
      </c>
    </row>
    <row r="140" spans="1:18" s="7" customFormat="1" ht="12.75" hidden="1" customHeight="1" x14ac:dyDescent="0.2">
      <c r="A140" s="66" t="s">
        <v>177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146</v>
      </c>
    </row>
    <row r="141" spans="1:18" s="7" customFormat="1" ht="12.75" hidden="1" customHeight="1" x14ac:dyDescent="0.2">
      <c r="A141" s="66" t="s">
        <v>101</v>
      </c>
      <c r="B141" s="40"/>
      <c r="C141" s="40"/>
      <c r="E141" s="14">
        <v>1</v>
      </c>
      <c r="F141" s="15" t="s">
        <v>93</v>
      </c>
      <c r="G141" s="14" t="s">
        <v>54</v>
      </c>
      <c r="H141" s="14" t="s">
        <v>102</v>
      </c>
    </row>
    <row r="142" spans="1:18" s="7" customFormat="1" ht="12.75" hidden="1" customHeight="1" x14ac:dyDescent="0.2">
      <c r="A142" s="66" t="s">
        <v>103</v>
      </c>
      <c r="B142" s="40"/>
      <c r="C142" s="40"/>
      <c r="E142" s="14">
        <v>1</v>
      </c>
      <c r="F142" s="15" t="s">
        <v>93</v>
      </c>
      <c r="G142" s="14" t="s">
        <v>54</v>
      </c>
      <c r="H142" s="14" t="s">
        <v>24</v>
      </c>
    </row>
    <row r="143" spans="1:18" s="7" customFormat="1" ht="12.75" hidden="1" customHeight="1" x14ac:dyDescent="0.2">
      <c r="A143" s="66" t="s">
        <v>104</v>
      </c>
      <c r="B143" s="40"/>
      <c r="C143" s="40"/>
      <c r="E143" s="14">
        <v>1</v>
      </c>
      <c r="F143" s="15" t="s">
        <v>93</v>
      </c>
      <c r="G143" s="14" t="s">
        <v>54</v>
      </c>
      <c r="H143" s="14" t="s">
        <v>28</v>
      </c>
    </row>
    <row r="144" spans="1:18" s="7" customFormat="1" ht="12.75" hidden="1" customHeight="1" x14ac:dyDescent="0.2">
      <c r="A144" s="66" t="s">
        <v>105</v>
      </c>
      <c r="B144" s="40"/>
      <c r="C144" s="40"/>
      <c r="D144" s="15"/>
      <c r="E144" s="14">
        <v>1</v>
      </c>
      <c r="F144" s="15" t="s">
        <v>93</v>
      </c>
      <c r="G144" s="14" t="s">
        <v>54</v>
      </c>
      <c r="H144" s="16" t="s">
        <v>49</v>
      </c>
    </row>
    <row r="145" spans="1:18" s="7" customFormat="1" ht="12.75" hidden="1" customHeight="1" x14ac:dyDescent="0.2">
      <c r="A145" s="66" t="s">
        <v>106</v>
      </c>
      <c r="B145" s="40"/>
      <c r="C145" s="40"/>
      <c r="D145" s="15"/>
      <c r="E145" s="14">
        <v>1</v>
      </c>
      <c r="F145" s="15" t="s">
        <v>93</v>
      </c>
      <c r="G145" s="14" t="s">
        <v>67</v>
      </c>
      <c r="H145" s="14" t="s">
        <v>8</v>
      </c>
    </row>
    <row r="146" spans="1:18" s="7" customFormat="1" ht="12.75" customHeight="1" x14ac:dyDescent="0.2">
      <c r="A146" s="66" t="s">
        <v>107</v>
      </c>
      <c r="B146" s="40"/>
      <c r="C146" s="40"/>
      <c r="D146" s="15"/>
      <c r="E146" s="14">
        <v>1</v>
      </c>
      <c r="F146" s="15" t="s">
        <v>93</v>
      </c>
      <c r="G146" s="14" t="s">
        <v>59</v>
      </c>
      <c r="H146" s="16" t="s">
        <v>49</v>
      </c>
      <c r="N146" s="7">
        <f>P146-L146</f>
        <v>10000</v>
      </c>
      <c r="P146" s="7">
        <v>10000</v>
      </c>
      <c r="R146" s="7">
        <v>10000</v>
      </c>
    </row>
    <row r="147" spans="1:18" s="7" customFormat="1" ht="12.75" hidden="1" customHeight="1" x14ac:dyDescent="0.2">
      <c r="A147" s="66" t="s">
        <v>178</v>
      </c>
      <c r="B147" s="40"/>
      <c r="C147" s="40"/>
      <c r="D147" s="15"/>
      <c r="E147" s="14">
        <v>1</v>
      </c>
      <c r="F147" s="15" t="s">
        <v>93</v>
      </c>
      <c r="G147" s="14" t="s">
        <v>29</v>
      </c>
      <c r="H147" s="14" t="s">
        <v>8</v>
      </c>
    </row>
    <row r="148" spans="1:18" s="7" customFormat="1" ht="12.75" hidden="1" customHeight="1" x14ac:dyDescent="0.2">
      <c r="A148" s="66" t="s">
        <v>179</v>
      </c>
      <c r="B148" s="40"/>
      <c r="C148" s="40"/>
      <c r="D148" s="15"/>
      <c r="E148" s="14">
        <v>1</v>
      </c>
      <c r="F148" s="15" t="s">
        <v>93</v>
      </c>
      <c r="G148" s="14" t="s">
        <v>29</v>
      </c>
      <c r="H148" s="14" t="s">
        <v>45</v>
      </c>
    </row>
    <row r="149" spans="1:18" s="27" customFormat="1" ht="18.95" customHeight="1" x14ac:dyDescent="0.2">
      <c r="A149" s="63" t="s">
        <v>108</v>
      </c>
      <c r="B149" s="26"/>
      <c r="C149" s="26"/>
      <c r="J149" s="21">
        <f>SUM(J127:J148)</f>
        <v>61300</v>
      </c>
      <c r="K149" s="23"/>
      <c r="L149" s="21">
        <f>SUM(L127:L148)</f>
        <v>0</v>
      </c>
      <c r="N149" s="21">
        <f>SUM(N127:N148)</f>
        <v>50000</v>
      </c>
      <c r="P149" s="21">
        <f>SUM(P127:P148)</f>
        <v>50000</v>
      </c>
      <c r="R149" s="21">
        <f>SUM(R133:R146)</f>
        <v>90000</v>
      </c>
    </row>
    <row r="150" spans="1:18" s="7" customFormat="1" ht="6" customHeight="1" x14ac:dyDescent="0.2"/>
    <row r="151" spans="1:18" s="7" customFormat="1" ht="20.100000000000001" customHeight="1" thickBot="1" x14ac:dyDescent="0.25">
      <c r="A151" s="11" t="s">
        <v>110</v>
      </c>
      <c r="B151" s="28"/>
      <c r="C151" s="28"/>
      <c r="J151" s="29">
        <f>J42+J113+J124+J149</f>
        <v>7922113.1800000006</v>
      </c>
      <c r="K151" s="23"/>
      <c r="L151" s="29">
        <f>L42+L113+L124+L149</f>
        <v>4363725.2299999995</v>
      </c>
      <c r="N151" s="29">
        <f>N42+N113+N124+N149</f>
        <v>7108677.4799999995</v>
      </c>
      <c r="P151" s="29">
        <f>P42+P113+P124+P149</f>
        <v>11472402.710000001</v>
      </c>
      <c r="R151" s="29">
        <f>R42+R113+R149</f>
        <v>11490930.400000002</v>
      </c>
    </row>
    <row r="152" spans="1:18" s="7" customFormat="1" ht="13.5" thickTop="1" x14ac:dyDescent="0.2">
      <c r="A152" s="31"/>
      <c r="B152" s="31"/>
      <c r="C152" s="31"/>
      <c r="D152" s="34"/>
      <c r="E152" s="31"/>
      <c r="F152" s="31"/>
      <c r="H152" s="35"/>
      <c r="I152" s="35"/>
      <c r="J152" s="35"/>
      <c r="K152" s="35"/>
      <c r="L152" s="35"/>
      <c r="M152" s="35"/>
    </row>
    <row r="153" spans="1:18" s="7" customFormat="1" x14ac:dyDescent="0.2"/>
    <row r="154" spans="1:18" s="7" customFormat="1" x14ac:dyDescent="0.2"/>
    <row r="155" spans="1:18" x14ac:dyDescent="0.2">
      <c r="A155" s="138" t="s">
        <v>133</v>
      </c>
      <c r="B155" s="138"/>
      <c r="C155" s="138"/>
      <c r="D155" s="33"/>
      <c r="E155" s="32"/>
      <c r="G155" s="31"/>
      <c r="I155" s="31"/>
      <c r="J155" s="138" t="s">
        <v>320</v>
      </c>
      <c r="K155" s="138"/>
      <c r="L155" s="138"/>
      <c r="M155" s="47"/>
      <c r="N155" s="49"/>
      <c r="O155" s="49"/>
      <c r="P155" s="126" t="s">
        <v>135</v>
      </c>
      <c r="Q155" s="126"/>
      <c r="R155" s="126"/>
    </row>
    <row r="156" spans="1:18" x14ac:dyDescent="0.2">
      <c r="A156" s="50"/>
      <c r="D156" s="33"/>
      <c r="E156" s="51"/>
      <c r="G156" s="31"/>
      <c r="I156" s="31"/>
      <c r="J156" s="30"/>
      <c r="M156" s="30"/>
      <c r="N156" s="36"/>
      <c r="O156" s="36"/>
      <c r="P156" s="51"/>
    </row>
    <row r="157" spans="1:18" x14ac:dyDescent="0.2">
      <c r="A157" s="50"/>
      <c r="D157" s="33"/>
      <c r="E157" s="51"/>
      <c r="G157" s="31"/>
      <c r="I157" s="31"/>
      <c r="J157" s="116"/>
      <c r="M157" s="116"/>
      <c r="N157" s="36"/>
      <c r="O157" s="36"/>
      <c r="P157" s="51"/>
    </row>
    <row r="158" spans="1:18" x14ac:dyDescent="0.2">
      <c r="A158" s="52"/>
      <c r="D158" s="31"/>
      <c r="E158" s="53"/>
      <c r="G158" s="31"/>
      <c r="I158" s="31"/>
      <c r="J158" s="31"/>
      <c r="M158" s="31"/>
      <c r="P158" s="53"/>
    </row>
    <row r="159" spans="1:18" x14ac:dyDescent="0.2">
      <c r="A159" s="139" t="s">
        <v>213</v>
      </c>
      <c r="B159" s="139"/>
      <c r="C159" s="139"/>
      <c r="D159" s="55"/>
      <c r="E159" s="56"/>
      <c r="G159" s="31"/>
      <c r="I159" s="31"/>
      <c r="J159" s="139" t="s">
        <v>319</v>
      </c>
      <c r="K159" s="139"/>
      <c r="L159" s="139"/>
      <c r="M159" s="57"/>
      <c r="N159" s="59"/>
      <c r="O159" s="59"/>
      <c r="P159" s="127" t="s">
        <v>137</v>
      </c>
      <c r="Q159" s="127"/>
      <c r="R159" s="127"/>
    </row>
    <row r="160" spans="1:18" x14ac:dyDescent="0.2">
      <c r="A160" s="138" t="s">
        <v>327</v>
      </c>
      <c r="B160" s="138"/>
      <c r="C160" s="138"/>
      <c r="D160" s="31"/>
      <c r="E160" s="32"/>
      <c r="G160" s="31"/>
      <c r="I160" s="31"/>
      <c r="J160" s="138" t="s">
        <v>305</v>
      </c>
      <c r="K160" s="138"/>
      <c r="L160" s="138"/>
      <c r="M160" s="33"/>
      <c r="N160" s="35"/>
      <c r="O160" s="35"/>
      <c r="P160" s="128" t="s">
        <v>139</v>
      </c>
      <c r="Q160" s="128"/>
      <c r="R160" s="128"/>
    </row>
  </sheetData>
  <mergeCells count="18">
    <mergeCell ref="P155:R155"/>
    <mergeCell ref="P159:R159"/>
    <mergeCell ref="P160:R160"/>
    <mergeCell ref="A155:C155"/>
    <mergeCell ref="A159:C159"/>
    <mergeCell ref="A160:C160"/>
    <mergeCell ref="J155:L155"/>
    <mergeCell ref="J159:L159"/>
    <mergeCell ref="J160:L160"/>
    <mergeCell ref="A13:C13"/>
    <mergeCell ref="E13:H13"/>
    <mergeCell ref="A113:C113"/>
    <mergeCell ref="A1:S1"/>
    <mergeCell ref="A2:S2"/>
    <mergeCell ref="L9:P9"/>
    <mergeCell ref="P10:P12"/>
    <mergeCell ref="A11:C11"/>
    <mergeCell ref="E11:H11"/>
  </mergeCells>
  <printOptions horizontalCentered="1"/>
  <pageMargins left="0.75" right="0.5" top="1" bottom="1" header="0.75" footer="0.5"/>
  <pageSetup paperSize="5" scale="90" orientation="landscape" horizontalDpi="4294967293" verticalDpi="300" r:id="rId1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  <rowBreaks count="1" manualBreakCount="1">
    <brk id="94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T159"/>
  <sheetViews>
    <sheetView view="pageBreakPreview" zoomScaleNormal="85" zoomScaleSheetLayoutView="100" workbookViewId="0">
      <pane xSplit="1" ySplit="14" topLeftCell="B128" activePane="bottomRight" state="frozen"/>
      <selection pane="topRight" activeCell="D1" sqref="D1"/>
      <selection pane="bottomLeft" activeCell="A16" sqref="A16"/>
      <selection pane="bottomRight" activeCell="I13" sqref="I13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4.886718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20" ht="15.75" x14ac:dyDescent="0.25">
      <c r="A1" s="130" t="s">
        <v>111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20" ht="15.75" customHeight="1" x14ac:dyDescent="0.2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20" ht="9" customHeight="1" x14ac:dyDescent="0.2"/>
    <row r="4" spans="1:20" ht="15" customHeight="1" x14ac:dyDescent="0.25">
      <c r="A4" s="2" t="s">
        <v>118</v>
      </c>
      <c r="B4" s="2" t="s">
        <v>113</v>
      </c>
      <c r="C4" s="73" t="s">
        <v>215</v>
      </c>
      <c r="H4" s="3"/>
      <c r="I4" s="3"/>
      <c r="R4" s="79">
        <v>1081</v>
      </c>
    </row>
    <row r="5" spans="1:20" ht="15" customHeight="1" x14ac:dyDescent="0.2">
      <c r="A5" s="5" t="s">
        <v>119</v>
      </c>
      <c r="B5" s="2" t="s">
        <v>113</v>
      </c>
      <c r="C5" s="5" t="s">
        <v>232</v>
      </c>
    </row>
    <row r="6" spans="1:20" ht="15" customHeight="1" x14ac:dyDescent="0.2">
      <c r="A6" s="5" t="s">
        <v>120</v>
      </c>
      <c r="B6" s="2" t="s">
        <v>113</v>
      </c>
      <c r="C6" s="5" t="s">
        <v>214</v>
      </c>
    </row>
    <row r="7" spans="1:20" ht="15" customHeight="1" x14ac:dyDescent="0.2">
      <c r="A7" s="6" t="s">
        <v>121</v>
      </c>
      <c r="B7" s="2" t="s">
        <v>113</v>
      </c>
      <c r="C7" s="6" t="s">
        <v>117</v>
      </c>
    </row>
    <row r="8" spans="1:20" ht="9" customHeight="1" x14ac:dyDescent="0.2">
      <c r="A8" s="6"/>
      <c r="B8" s="2"/>
      <c r="C8" s="6"/>
    </row>
    <row r="9" spans="1:20" ht="15" customHeight="1" x14ac:dyDescent="0.2">
      <c r="L9" s="134" t="s">
        <v>122</v>
      </c>
      <c r="M9" s="134"/>
      <c r="N9" s="134"/>
      <c r="O9" s="134"/>
      <c r="P9" s="134"/>
      <c r="Q9" s="109"/>
    </row>
    <row r="10" spans="1:20" ht="15" customHeight="1" x14ac:dyDescent="0.2">
      <c r="H10" s="8"/>
      <c r="I10" s="8"/>
      <c r="J10" s="8" t="s">
        <v>303</v>
      </c>
      <c r="K10" s="8"/>
      <c r="L10" s="62" t="s">
        <v>123</v>
      </c>
      <c r="M10" s="62"/>
      <c r="N10" s="62" t="s">
        <v>125</v>
      </c>
      <c r="O10" s="62"/>
      <c r="P10" s="136" t="s">
        <v>127</v>
      </c>
      <c r="Q10" s="45"/>
      <c r="R10" s="109" t="s">
        <v>132</v>
      </c>
    </row>
    <row r="11" spans="1:20" ht="15" customHeight="1" x14ac:dyDescent="0.2">
      <c r="A11" s="132" t="s">
        <v>186</v>
      </c>
      <c r="B11" s="132"/>
      <c r="C11" s="132"/>
      <c r="D11" s="9"/>
      <c r="E11" s="132" t="s">
        <v>112</v>
      </c>
      <c r="F11" s="132"/>
      <c r="G11" s="132"/>
      <c r="H11" s="132"/>
      <c r="I11" s="8"/>
      <c r="J11" s="99" t="s">
        <v>298</v>
      </c>
      <c r="K11" s="44"/>
      <c r="L11" s="44" t="s">
        <v>304</v>
      </c>
      <c r="M11" s="44"/>
      <c r="N11" s="44" t="s">
        <v>304</v>
      </c>
      <c r="O11" s="44"/>
      <c r="P11" s="137"/>
      <c r="Q11" s="45"/>
      <c r="R11" s="44">
        <v>2018</v>
      </c>
    </row>
    <row r="12" spans="1:20" ht="15" customHeight="1" x14ac:dyDescent="0.2">
      <c r="A12" s="108"/>
      <c r="B12" s="108"/>
      <c r="C12" s="108"/>
      <c r="D12" s="9"/>
      <c r="E12" s="108"/>
      <c r="F12" s="108"/>
      <c r="G12" s="108"/>
      <c r="H12" s="108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37"/>
      <c r="Q12" s="45"/>
      <c r="R12" s="30" t="s">
        <v>2</v>
      </c>
    </row>
    <row r="13" spans="1:20" ht="15" customHeight="1" x14ac:dyDescent="0.2">
      <c r="A13" s="133" t="s">
        <v>3</v>
      </c>
      <c r="B13" s="133"/>
      <c r="C13" s="133"/>
      <c r="D13" s="7"/>
      <c r="E13" s="135" t="s">
        <v>4</v>
      </c>
      <c r="F13" s="135"/>
      <c r="G13" s="135"/>
      <c r="H13" s="135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20" ht="6" customHeight="1" x14ac:dyDescent="0.2">
      <c r="K14" s="7"/>
      <c r="M14" s="7"/>
      <c r="O14" s="7"/>
      <c r="Q14" s="7"/>
    </row>
    <row r="15" spans="1:20" s="7" customFormat="1" ht="12.75" customHeight="1" x14ac:dyDescent="0.2">
      <c r="A15" s="68" t="s">
        <v>187</v>
      </c>
      <c r="B15" s="12"/>
      <c r="C15" s="12"/>
      <c r="J15" s="13"/>
      <c r="K15" s="13"/>
    </row>
    <row r="16" spans="1:20" s="7" customFormat="1" ht="12.75" customHeight="1" x14ac:dyDescent="0.2">
      <c r="A16" s="66" t="s">
        <v>6</v>
      </c>
      <c r="B16" s="40"/>
      <c r="C16" s="40"/>
      <c r="D16" s="14"/>
      <c r="E16" s="14">
        <v>5</v>
      </c>
      <c r="F16" s="15" t="s">
        <v>7</v>
      </c>
      <c r="G16" s="14" t="s">
        <v>7</v>
      </c>
      <c r="H16" s="14" t="s">
        <v>8</v>
      </c>
      <c r="I16" s="14"/>
      <c r="J16" s="13">
        <v>9424495.7400000002</v>
      </c>
      <c r="K16" s="13"/>
      <c r="L16" s="7">
        <v>4461638.08</v>
      </c>
      <c r="N16" s="7">
        <f t="shared" ref="N16:N21" si="0">P16-L16</f>
        <v>9162846.2699999996</v>
      </c>
      <c r="P16" s="7">
        <v>13624484.35</v>
      </c>
      <c r="R16" s="7">
        <v>13594057.387096776</v>
      </c>
      <c r="T16" s="7" t="str">
        <f t="shared" ref="T16:T40" si="1">E16&amp;"-"&amp;F16&amp;"-"&amp;G16&amp;"-"&amp;H16</f>
        <v>5-01-01-010</v>
      </c>
    </row>
    <row r="17" spans="1:20" s="7" customFormat="1" ht="12.75" hidden="1" customHeight="1" x14ac:dyDescent="0.2">
      <c r="A17" s="67" t="s">
        <v>9</v>
      </c>
      <c r="B17" s="41"/>
      <c r="C17" s="41"/>
      <c r="E17" s="38">
        <v>5</v>
      </c>
      <c r="F17" s="37" t="s">
        <v>7</v>
      </c>
      <c r="G17" s="38" t="s">
        <v>7</v>
      </c>
      <c r="H17" s="38" t="s">
        <v>10</v>
      </c>
      <c r="J17" s="39"/>
      <c r="K17" s="39"/>
      <c r="N17" s="7">
        <f t="shared" si="0"/>
        <v>0</v>
      </c>
      <c r="T17" s="7" t="str">
        <f t="shared" si="1"/>
        <v>5-01-01-020</v>
      </c>
    </row>
    <row r="18" spans="1:20" s="7" customFormat="1" ht="12.75" customHeight="1" x14ac:dyDescent="0.2">
      <c r="A18" s="66" t="s">
        <v>11</v>
      </c>
      <c r="B18" s="40"/>
      <c r="C18" s="40"/>
      <c r="D18" s="14"/>
      <c r="E18" s="14">
        <v>5</v>
      </c>
      <c r="F18" s="15" t="s">
        <v>7</v>
      </c>
      <c r="G18" s="14" t="s">
        <v>12</v>
      </c>
      <c r="H18" s="14" t="s">
        <v>8</v>
      </c>
      <c r="J18" s="13">
        <v>861378.4</v>
      </c>
      <c r="K18" s="13"/>
      <c r="L18" s="7">
        <v>408476.19</v>
      </c>
      <c r="N18" s="7">
        <f t="shared" si="0"/>
        <v>695523.81</v>
      </c>
      <c r="P18" s="7">
        <v>1104000</v>
      </c>
      <c r="R18" s="7">
        <v>1104000</v>
      </c>
      <c r="T18" s="7" t="str">
        <f t="shared" si="1"/>
        <v>5-01-02-010</v>
      </c>
    </row>
    <row r="19" spans="1:20" s="7" customFormat="1" ht="12.75" customHeight="1" x14ac:dyDescent="0.2">
      <c r="A19" s="66" t="s">
        <v>13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10</v>
      </c>
      <c r="J19" s="13">
        <v>97750</v>
      </c>
      <c r="K19" s="13"/>
      <c r="L19" s="7">
        <v>51000</v>
      </c>
      <c r="N19" s="7">
        <f t="shared" si="0"/>
        <v>51000</v>
      </c>
      <c r="P19" s="7">
        <v>102000</v>
      </c>
      <c r="R19" s="7">
        <v>102000</v>
      </c>
      <c r="T19" s="7" t="str">
        <f t="shared" si="1"/>
        <v>5-01-02-020</v>
      </c>
    </row>
    <row r="20" spans="1:20" s="7" customFormat="1" ht="12.75" customHeight="1" x14ac:dyDescent="0.2">
      <c r="A20" s="66" t="s">
        <v>14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15</v>
      </c>
      <c r="J20" s="13">
        <v>17000</v>
      </c>
      <c r="K20" s="13"/>
      <c r="L20" s="7">
        <v>4250</v>
      </c>
      <c r="N20" s="7">
        <f t="shared" si="0"/>
        <v>21250</v>
      </c>
      <c r="P20" s="7">
        <v>25500</v>
      </c>
      <c r="R20" s="7">
        <v>25500</v>
      </c>
      <c r="T20" s="7" t="str">
        <f t="shared" si="1"/>
        <v>5-01-02-030</v>
      </c>
    </row>
    <row r="21" spans="1:20" s="7" customFormat="1" ht="12.75" customHeight="1" x14ac:dyDescent="0.2">
      <c r="A21" s="66" t="s">
        <v>16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17</v>
      </c>
      <c r="J21" s="13">
        <v>195000</v>
      </c>
      <c r="K21" s="13"/>
      <c r="L21" s="7">
        <v>170000</v>
      </c>
      <c r="N21" s="7">
        <f t="shared" si="0"/>
        <v>60000</v>
      </c>
      <c r="P21" s="7">
        <v>230000</v>
      </c>
      <c r="R21" s="7">
        <v>230000</v>
      </c>
      <c r="T21" s="7" t="str">
        <f t="shared" si="1"/>
        <v>5-01-02-040</v>
      </c>
    </row>
    <row r="22" spans="1:20" s="7" customFormat="1" ht="12.75" hidden="1" customHeight="1" x14ac:dyDescent="0.2">
      <c r="A22" s="66" t="s">
        <v>141</v>
      </c>
      <c r="B22" s="40"/>
      <c r="C22" s="40"/>
      <c r="D22" s="14"/>
      <c r="E22" s="14">
        <v>5</v>
      </c>
      <c r="F22" s="15" t="s">
        <v>7</v>
      </c>
      <c r="G22" s="14" t="s">
        <v>12</v>
      </c>
      <c r="H22" s="14" t="s">
        <v>64</v>
      </c>
      <c r="J22" s="13"/>
      <c r="K22" s="13"/>
      <c r="T22" s="7" t="str">
        <f t="shared" si="1"/>
        <v>5-01-02-050</v>
      </c>
    </row>
    <row r="23" spans="1:20" s="7" customFormat="1" ht="1.5" hidden="1" customHeight="1" x14ac:dyDescent="0.2">
      <c r="A23" s="66" t="s">
        <v>143</v>
      </c>
      <c r="B23" s="40"/>
      <c r="C23" s="40"/>
      <c r="E23" s="14">
        <v>5</v>
      </c>
      <c r="F23" s="15" t="s">
        <v>7</v>
      </c>
      <c r="G23" s="14" t="s">
        <v>12</v>
      </c>
      <c r="H23" s="14" t="s">
        <v>45</v>
      </c>
      <c r="J23" s="13"/>
      <c r="K23" s="13"/>
      <c r="T23" s="7" t="str">
        <f t="shared" si="1"/>
        <v>5-01-02-090</v>
      </c>
    </row>
    <row r="24" spans="1:20" s="7" customFormat="1" ht="12.75" hidden="1" customHeight="1" x14ac:dyDescent="0.2">
      <c r="A24" s="66" t="s">
        <v>144</v>
      </c>
      <c r="B24" s="40"/>
      <c r="C24" s="40"/>
      <c r="D24" s="14"/>
      <c r="E24" s="14">
        <v>5</v>
      </c>
      <c r="F24" s="15" t="s">
        <v>7</v>
      </c>
      <c r="G24" s="14" t="s">
        <v>12</v>
      </c>
      <c r="H24" s="14" t="s">
        <v>60</v>
      </c>
      <c r="J24" s="13"/>
      <c r="K24" s="13"/>
      <c r="N24" s="7">
        <f t="shared" ref="N24:N36" si="2">P24-L24</f>
        <v>0</v>
      </c>
      <c r="T24" s="7" t="str">
        <f t="shared" si="1"/>
        <v>5-01-02-060</v>
      </c>
    </row>
    <row r="25" spans="1:20" s="7" customFormat="1" ht="12.75" hidden="1" customHeight="1" x14ac:dyDescent="0.2">
      <c r="A25" s="66" t="s">
        <v>18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4" t="s">
        <v>19</v>
      </c>
      <c r="J25" s="13"/>
      <c r="K25" s="13"/>
      <c r="N25" s="7">
        <f t="shared" si="2"/>
        <v>0</v>
      </c>
      <c r="T25" s="7" t="str">
        <f t="shared" si="1"/>
        <v>5-01-02-070</v>
      </c>
    </row>
    <row r="26" spans="1:20" s="7" customFormat="1" ht="12.75" hidden="1" customHeight="1" x14ac:dyDescent="0.2">
      <c r="A26" s="66" t="s">
        <v>21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4" t="s">
        <v>102</v>
      </c>
      <c r="J26" s="13"/>
      <c r="K26" s="13"/>
      <c r="N26" s="7">
        <f t="shared" si="2"/>
        <v>0</v>
      </c>
      <c r="T26" s="7" t="str">
        <f t="shared" si="1"/>
        <v>5-01-02-100</v>
      </c>
    </row>
    <row r="27" spans="1:20" s="7" customFormat="1" ht="12.75" hidden="1" customHeight="1" x14ac:dyDescent="0.2">
      <c r="A27" s="66" t="s">
        <v>22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6" t="s">
        <v>146</v>
      </c>
      <c r="J27" s="13"/>
      <c r="K27" s="13"/>
      <c r="N27" s="7">
        <f t="shared" si="2"/>
        <v>0</v>
      </c>
      <c r="T27" s="7" t="str">
        <f t="shared" si="1"/>
        <v>5-01-02-110</v>
      </c>
    </row>
    <row r="28" spans="1:20" s="7" customFormat="1" ht="12.75" hidden="1" customHeight="1" x14ac:dyDescent="0.2">
      <c r="A28" s="66" t="s">
        <v>145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47</v>
      </c>
      <c r="N28" s="7">
        <f t="shared" si="2"/>
        <v>0</v>
      </c>
      <c r="T28" s="7" t="str">
        <f t="shared" si="1"/>
        <v>5-01-02-120</v>
      </c>
    </row>
    <row r="29" spans="1:20" s="7" customFormat="1" ht="12.75" hidden="1" customHeight="1" x14ac:dyDescent="0.2">
      <c r="A29" s="66" t="s">
        <v>23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24</v>
      </c>
      <c r="N29" s="7">
        <f t="shared" si="2"/>
        <v>0</v>
      </c>
      <c r="T29" s="7" t="str">
        <f t="shared" si="1"/>
        <v>5-01-02-130</v>
      </c>
    </row>
    <row r="30" spans="1:20" s="7" customFormat="1" ht="12.75" customHeight="1" x14ac:dyDescent="0.2">
      <c r="A30" s="66" t="s">
        <v>27</v>
      </c>
      <c r="B30" s="40"/>
      <c r="C30" s="40"/>
      <c r="D30" s="14"/>
      <c r="E30" s="14">
        <v>5</v>
      </c>
      <c r="F30" s="15" t="s">
        <v>7</v>
      </c>
      <c r="G30" s="14" t="s">
        <v>12</v>
      </c>
      <c r="H30" s="16" t="s">
        <v>28</v>
      </c>
      <c r="J30" s="7">
        <v>820820</v>
      </c>
      <c r="N30" s="7">
        <f>P30-L30</f>
        <v>1136924</v>
      </c>
      <c r="P30" s="7">
        <v>1136924</v>
      </c>
      <c r="R30" s="7">
        <v>1133840</v>
      </c>
    </row>
    <row r="31" spans="1:20" s="7" customFormat="1" ht="12.75" customHeight="1" x14ac:dyDescent="0.2">
      <c r="A31" s="66" t="s">
        <v>25</v>
      </c>
      <c r="B31" s="40"/>
      <c r="C31" s="40"/>
      <c r="D31" s="14"/>
      <c r="E31" s="14">
        <v>5</v>
      </c>
      <c r="F31" s="15" t="s">
        <v>7</v>
      </c>
      <c r="G31" s="14" t="s">
        <v>12</v>
      </c>
      <c r="H31" s="16" t="s">
        <v>26</v>
      </c>
      <c r="J31" s="7">
        <v>190000</v>
      </c>
      <c r="N31" s="7">
        <f t="shared" si="2"/>
        <v>230000</v>
      </c>
      <c r="P31" s="7">
        <v>230000</v>
      </c>
      <c r="R31" s="7">
        <v>230000</v>
      </c>
      <c r="T31" s="7" t="str">
        <f t="shared" si="1"/>
        <v>5-01-02-150</v>
      </c>
    </row>
    <row r="32" spans="1:20" s="7" customFormat="1" ht="12.75" customHeight="1" x14ac:dyDescent="0.2">
      <c r="A32" s="66" t="s">
        <v>140</v>
      </c>
      <c r="B32" s="40"/>
      <c r="C32" s="40"/>
      <c r="D32" s="14"/>
      <c r="E32" s="14">
        <v>5</v>
      </c>
      <c r="F32" s="15" t="s">
        <v>7</v>
      </c>
      <c r="G32" s="14" t="s">
        <v>12</v>
      </c>
      <c r="H32" s="16" t="s">
        <v>49</v>
      </c>
      <c r="J32" s="13">
        <v>897523</v>
      </c>
      <c r="K32" s="13"/>
      <c r="L32" s="7">
        <v>775113</v>
      </c>
      <c r="N32" s="7">
        <f>P32-L32</f>
        <v>361811</v>
      </c>
      <c r="P32" s="7">
        <v>1136924</v>
      </c>
      <c r="R32" s="7">
        <v>1133840</v>
      </c>
      <c r="T32" s="7" t="str">
        <f>E30&amp;"-"&amp;F30&amp;"-"&amp;G30&amp;"-"&amp;H30</f>
        <v>5-01-02-140</v>
      </c>
    </row>
    <row r="33" spans="1:20" s="7" customFormat="1" ht="12.75" customHeight="1" x14ac:dyDescent="0.2">
      <c r="A33" s="66" t="s">
        <v>297</v>
      </c>
      <c r="B33" s="40"/>
      <c r="C33" s="40"/>
      <c r="D33" s="14"/>
      <c r="E33" s="14">
        <v>5</v>
      </c>
      <c r="F33" s="15" t="s">
        <v>7</v>
      </c>
      <c r="G33" s="14" t="s">
        <v>29</v>
      </c>
      <c r="H33" s="14" t="s">
        <v>8</v>
      </c>
      <c r="J33" s="7">
        <v>1132515.6000000001</v>
      </c>
      <c r="L33" s="7">
        <v>533060.31000000006</v>
      </c>
      <c r="N33" s="7">
        <f t="shared" si="2"/>
        <v>1104110.25</v>
      </c>
      <c r="P33" s="7">
        <v>1637170.56</v>
      </c>
      <c r="R33" s="7">
        <v>1632729.5999999996</v>
      </c>
      <c r="T33" s="7" t="str">
        <f t="shared" si="1"/>
        <v>5-01-03-010</v>
      </c>
    </row>
    <row r="34" spans="1:20" s="7" customFormat="1" ht="12.75" customHeight="1" x14ac:dyDescent="0.2">
      <c r="A34" s="66" t="s">
        <v>30</v>
      </c>
      <c r="B34" s="40"/>
      <c r="C34" s="40"/>
      <c r="D34" s="14"/>
      <c r="E34" s="14">
        <v>5</v>
      </c>
      <c r="F34" s="15" t="s">
        <v>7</v>
      </c>
      <c r="G34" s="14" t="s">
        <v>29</v>
      </c>
      <c r="H34" s="14" t="s">
        <v>10</v>
      </c>
      <c r="J34" s="7">
        <v>43700</v>
      </c>
      <c r="L34" s="7">
        <v>20400</v>
      </c>
      <c r="N34" s="7">
        <f t="shared" si="2"/>
        <v>34800</v>
      </c>
      <c r="P34" s="7">
        <v>55200</v>
      </c>
      <c r="R34" s="7">
        <v>55200</v>
      </c>
      <c r="T34" s="7" t="str">
        <f t="shared" si="1"/>
        <v>5-01-03-020</v>
      </c>
    </row>
    <row r="35" spans="1:20" s="7" customFormat="1" ht="12.75" customHeight="1" x14ac:dyDescent="0.2">
      <c r="A35" s="66" t="s">
        <v>31</v>
      </c>
      <c r="B35" s="40"/>
      <c r="C35" s="40"/>
      <c r="D35" s="14"/>
      <c r="E35" s="14">
        <v>5</v>
      </c>
      <c r="F35" s="15" t="s">
        <v>7</v>
      </c>
      <c r="G35" s="14" t="s">
        <v>29</v>
      </c>
      <c r="H35" s="14" t="s">
        <v>15</v>
      </c>
      <c r="J35" s="7">
        <v>110287.5</v>
      </c>
      <c r="L35" s="7">
        <v>50112.5</v>
      </c>
      <c r="N35" s="7">
        <f t="shared" si="2"/>
        <v>95987.5</v>
      </c>
      <c r="P35" s="7">
        <v>146100</v>
      </c>
      <c r="R35" s="7">
        <v>141787.5</v>
      </c>
      <c r="T35" s="7" t="str">
        <f t="shared" si="1"/>
        <v>5-01-03-030</v>
      </c>
    </row>
    <row r="36" spans="1:20" s="7" customFormat="1" ht="12.75" customHeight="1" x14ac:dyDescent="0.2">
      <c r="A36" s="66" t="s">
        <v>32</v>
      </c>
      <c r="B36" s="40"/>
      <c r="C36" s="40"/>
      <c r="D36" s="14"/>
      <c r="E36" s="14">
        <v>5</v>
      </c>
      <c r="F36" s="15" t="s">
        <v>7</v>
      </c>
      <c r="G36" s="14" t="s">
        <v>29</v>
      </c>
      <c r="H36" s="14" t="s">
        <v>17</v>
      </c>
      <c r="J36" s="7">
        <v>43380.12</v>
      </c>
      <c r="L36" s="7">
        <v>20349.740000000002</v>
      </c>
      <c r="N36" s="7">
        <f t="shared" si="2"/>
        <v>34847.979999999996</v>
      </c>
      <c r="P36" s="7">
        <v>55197.72</v>
      </c>
      <c r="R36" s="7">
        <v>55195.44</v>
      </c>
      <c r="T36" s="7" t="str">
        <f t="shared" si="1"/>
        <v>5-01-03-040</v>
      </c>
    </row>
    <row r="37" spans="1:20" s="7" customFormat="1" ht="12.75" hidden="1" customHeight="1" x14ac:dyDescent="0.2">
      <c r="A37" s="66" t="s">
        <v>147</v>
      </c>
      <c r="B37" s="40"/>
      <c r="C37" s="40"/>
      <c r="D37" s="14"/>
      <c r="E37" s="14">
        <v>5</v>
      </c>
      <c r="F37" s="15" t="s">
        <v>7</v>
      </c>
      <c r="G37" s="14" t="s">
        <v>34</v>
      </c>
      <c r="H37" s="14" t="s">
        <v>8</v>
      </c>
      <c r="T37" s="7" t="str">
        <f t="shared" si="1"/>
        <v>5-01-04-010</v>
      </c>
    </row>
    <row r="38" spans="1:20" s="7" customFormat="1" ht="12.75" hidden="1" customHeight="1" x14ac:dyDescent="0.2">
      <c r="A38" s="66" t="s">
        <v>148</v>
      </c>
      <c r="B38" s="40"/>
      <c r="C38" s="40"/>
      <c r="D38" s="14"/>
      <c r="E38" s="14">
        <v>5</v>
      </c>
      <c r="F38" s="15" t="s">
        <v>7</v>
      </c>
      <c r="G38" s="14" t="s">
        <v>34</v>
      </c>
      <c r="H38" s="14" t="s">
        <v>10</v>
      </c>
      <c r="T38" s="7" t="str">
        <f t="shared" si="1"/>
        <v>5-01-04-020</v>
      </c>
    </row>
    <row r="39" spans="1:20" s="7" customFormat="1" ht="12.75" customHeight="1" x14ac:dyDescent="0.2">
      <c r="A39" s="66" t="s">
        <v>33</v>
      </c>
      <c r="B39" s="40"/>
      <c r="C39" s="40"/>
      <c r="D39" s="14"/>
      <c r="E39" s="14">
        <v>5</v>
      </c>
      <c r="F39" s="15" t="s">
        <v>7</v>
      </c>
      <c r="G39" s="14" t="s">
        <v>34</v>
      </c>
      <c r="H39" s="14" t="s">
        <v>15</v>
      </c>
      <c r="J39" s="7">
        <v>351118.15</v>
      </c>
      <c r="N39" s="7">
        <f>P39-L39</f>
        <v>348664.1</v>
      </c>
      <c r="P39" s="7">
        <v>348664.1</v>
      </c>
      <c r="T39" s="7" t="str">
        <f t="shared" si="1"/>
        <v>5-01-04-030</v>
      </c>
    </row>
    <row r="40" spans="1:20" s="7" customFormat="1" ht="12.75" customHeight="1" x14ac:dyDescent="0.2">
      <c r="A40" s="66" t="s">
        <v>35</v>
      </c>
      <c r="B40" s="40"/>
      <c r="C40" s="40"/>
      <c r="D40" s="14"/>
      <c r="E40" s="14">
        <v>5</v>
      </c>
      <c r="F40" s="15" t="s">
        <v>7</v>
      </c>
      <c r="G40" s="14" t="s">
        <v>34</v>
      </c>
      <c r="H40" s="14" t="s">
        <v>49</v>
      </c>
      <c r="J40" s="7">
        <v>361058.11</v>
      </c>
      <c r="N40" s="7">
        <f>P40-L40</f>
        <v>230000</v>
      </c>
      <c r="P40" s="7">
        <v>230000</v>
      </c>
      <c r="R40" s="7">
        <v>230000</v>
      </c>
      <c r="T40" s="7" t="str">
        <f t="shared" si="1"/>
        <v>5-01-04-990</v>
      </c>
    </row>
    <row r="41" spans="1:20" s="7" customFormat="1" ht="12.75" hidden="1" customHeight="1" x14ac:dyDescent="0.2">
      <c r="A41" s="66" t="s">
        <v>149</v>
      </c>
      <c r="B41" s="40"/>
      <c r="C41" s="40"/>
      <c r="D41" s="14"/>
      <c r="E41" s="14">
        <v>5</v>
      </c>
      <c r="F41" s="15" t="s">
        <v>7</v>
      </c>
      <c r="G41" s="14" t="s">
        <v>29</v>
      </c>
      <c r="H41" s="14" t="s">
        <v>64</v>
      </c>
    </row>
    <row r="42" spans="1:20" s="7" customFormat="1" ht="18.95" customHeight="1" x14ac:dyDescent="0.2">
      <c r="A42" s="63" t="s">
        <v>36</v>
      </c>
      <c r="B42" s="26"/>
      <c r="C42" s="26"/>
      <c r="J42" s="22">
        <f>SUM(J16:J41)</f>
        <v>14546026.619999999</v>
      </c>
      <c r="K42" s="18"/>
      <c r="L42" s="22">
        <f>SUM(L16:L41)</f>
        <v>6494399.8200000003</v>
      </c>
      <c r="N42" s="22">
        <f>SUM(N16:N41)</f>
        <v>13567764.91</v>
      </c>
      <c r="P42" s="22">
        <f>SUM(P16:P41)</f>
        <v>20062164.73</v>
      </c>
      <c r="R42" s="22">
        <f>SUM(R16:R41)</f>
        <v>19668149.92709678</v>
      </c>
    </row>
    <row r="43" spans="1:20" s="7" customFormat="1" ht="6" customHeight="1" x14ac:dyDescent="0.2">
      <c r="A43" s="17"/>
      <c r="B43" s="17"/>
      <c r="C43" s="17"/>
      <c r="J43" s="18"/>
      <c r="K43" s="18"/>
    </row>
    <row r="44" spans="1:20" s="7" customFormat="1" ht="12.75" customHeight="1" x14ac:dyDescent="0.2">
      <c r="A44" s="68" t="s">
        <v>188</v>
      </c>
      <c r="B44" s="12"/>
      <c r="C44" s="12"/>
    </row>
    <row r="45" spans="1:20" s="7" customFormat="1" ht="12.75" customHeight="1" x14ac:dyDescent="0.2">
      <c r="A45" s="66" t="s">
        <v>37</v>
      </c>
      <c r="B45" s="40"/>
      <c r="C45" s="40"/>
      <c r="D45" s="14"/>
      <c r="E45" s="14">
        <v>5</v>
      </c>
      <c r="F45" s="15" t="s">
        <v>12</v>
      </c>
      <c r="G45" s="14" t="s">
        <v>7</v>
      </c>
      <c r="H45" s="14" t="s">
        <v>8</v>
      </c>
      <c r="J45" s="7">
        <v>35969</v>
      </c>
      <c r="L45" s="7">
        <v>840</v>
      </c>
      <c r="N45" s="7">
        <f t="shared" ref="N45:N74" si="3">P45-L45</f>
        <v>55160</v>
      </c>
      <c r="P45" s="7">
        <v>56000</v>
      </c>
      <c r="R45" s="7">
        <v>40000</v>
      </c>
    </row>
    <row r="46" spans="1:20" s="7" customFormat="1" ht="12.75" hidden="1" customHeight="1" x14ac:dyDescent="0.2">
      <c r="A46" s="66" t="s">
        <v>38</v>
      </c>
      <c r="B46" s="40"/>
      <c r="C46" s="40"/>
      <c r="E46" s="14">
        <v>5</v>
      </c>
      <c r="F46" s="15" t="s">
        <v>12</v>
      </c>
      <c r="G46" s="14" t="s">
        <v>7</v>
      </c>
      <c r="H46" s="14" t="s">
        <v>10</v>
      </c>
      <c r="N46" s="7">
        <f t="shared" si="3"/>
        <v>0</v>
      </c>
    </row>
    <row r="47" spans="1:20" s="7" customFormat="1" ht="12.75" customHeight="1" x14ac:dyDescent="0.2">
      <c r="A47" s="66" t="s">
        <v>39</v>
      </c>
      <c r="B47" s="40"/>
      <c r="C47" s="40"/>
      <c r="E47" s="14">
        <v>5</v>
      </c>
      <c r="F47" s="15" t="s">
        <v>12</v>
      </c>
      <c r="G47" s="14" t="s">
        <v>12</v>
      </c>
      <c r="H47" s="14" t="s">
        <v>8</v>
      </c>
      <c r="J47" s="7">
        <v>9347</v>
      </c>
      <c r="L47" s="7">
        <v>15722</v>
      </c>
      <c r="N47" s="7">
        <f t="shared" si="3"/>
        <v>204278</v>
      </c>
      <c r="P47" s="7">
        <v>220000</v>
      </c>
      <c r="R47" s="7">
        <v>120000</v>
      </c>
    </row>
    <row r="48" spans="1:20" s="7" customFormat="1" ht="12.75" hidden="1" customHeight="1" x14ac:dyDescent="0.2">
      <c r="A48" s="66" t="s">
        <v>142</v>
      </c>
      <c r="B48" s="40"/>
      <c r="C48" s="40"/>
      <c r="D48" s="14"/>
      <c r="E48" s="14">
        <v>5</v>
      </c>
      <c r="F48" s="15" t="s">
        <v>12</v>
      </c>
      <c r="G48" s="14" t="s">
        <v>12</v>
      </c>
      <c r="H48" s="14" t="s">
        <v>10</v>
      </c>
      <c r="N48" s="7">
        <f t="shared" si="3"/>
        <v>0</v>
      </c>
    </row>
    <row r="49" spans="1:18" s="7" customFormat="1" ht="12.75" customHeight="1" x14ac:dyDescent="0.2">
      <c r="A49" s="66" t="s">
        <v>40</v>
      </c>
      <c r="B49" s="40"/>
      <c r="C49" s="40"/>
      <c r="D49" s="14"/>
      <c r="E49" s="14">
        <v>5</v>
      </c>
      <c r="F49" s="15" t="s">
        <v>12</v>
      </c>
      <c r="G49" s="14" t="s">
        <v>29</v>
      </c>
      <c r="H49" s="14" t="s">
        <v>8</v>
      </c>
      <c r="J49" s="7">
        <v>74506.259999999995</v>
      </c>
    </row>
    <row r="50" spans="1:18" s="7" customFormat="1" ht="12.75" hidden="1" customHeight="1" x14ac:dyDescent="0.2">
      <c r="A50" s="66" t="s">
        <v>41</v>
      </c>
      <c r="B50" s="40"/>
      <c r="C50" s="40"/>
      <c r="D50" s="14"/>
      <c r="E50" s="14">
        <v>5</v>
      </c>
      <c r="F50" s="15" t="s">
        <v>12</v>
      </c>
      <c r="G50" s="14" t="s">
        <v>29</v>
      </c>
      <c r="H50" s="14" t="s">
        <v>10</v>
      </c>
      <c r="N50" s="7">
        <f t="shared" si="3"/>
        <v>0</v>
      </c>
    </row>
    <row r="51" spans="1:18" s="7" customFormat="1" ht="12.75" hidden="1" customHeight="1" x14ac:dyDescent="0.2">
      <c r="A51" s="66" t="s">
        <v>42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17</v>
      </c>
      <c r="N51" s="7">
        <f t="shared" si="3"/>
        <v>0</v>
      </c>
    </row>
    <row r="52" spans="1:18" s="7" customFormat="1" ht="12.75" hidden="1" customHeight="1" x14ac:dyDescent="0.2">
      <c r="A52" s="66" t="s">
        <v>43</v>
      </c>
      <c r="B52" s="40"/>
      <c r="C52" s="40"/>
      <c r="D52" s="14"/>
      <c r="E52" s="14">
        <v>5</v>
      </c>
      <c r="F52" s="15" t="s">
        <v>12</v>
      </c>
      <c r="G52" s="14" t="s">
        <v>29</v>
      </c>
      <c r="H52" s="14" t="s">
        <v>64</v>
      </c>
      <c r="N52" s="7">
        <f t="shared" si="3"/>
        <v>0</v>
      </c>
    </row>
    <row r="53" spans="1:18" s="7" customFormat="1" ht="12.75" hidden="1" customHeight="1" x14ac:dyDescent="0.2">
      <c r="A53" s="66" t="s">
        <v>88</v>
      </c>
      <c r="B53" s="40"/>
      <c r="C53" s="40"/>
      <c r="E53" s="14">
        <v>5</v>
      </c>
      <c r="F53" s="15" t="s">
        <v>12</v>
      </c>
      <c r="G53" s="14" t="s">
        <v>29</v>
      </c>
      <c r="H53" s="14" t="s">
        <v>60</v>
      </c>
      <c r="N53" s="7">
        <f t="shared" si="3"/>
        <v>0</v>
      </c>
    </row>
    <row r="54" spans="1:18" s="7" customFormat="1" ht="12.75" hidden="1" customHeight="1" x14ac:dyDescent="0.2">
      <c r="A54" s="66" t="s">
        <v>150</v>
      </c>
      <c r="B54" s="40"/>
      <c r="C54" s="40"/>
      <c r="D54" s="14"/>
      <c r="E54" s="14">
        <v>5</v>
      </c>
      <c r="F54" s="15" t="s">
        <v>12</v>
      </c>
      <c r="G54" s="14" t="s">
        <v>29</v>
      </c>
      <c r="H54" s="14" t="s">
        <v>19</v>
      </c>
      <c r="J54" s="19"/>
      <c r="K54" s="19"/>
      <c r="N54" s="7">
        <f t="shared" si="3"/>
        <v>0</v>
      </c>
    </row>
    <row r="55" spans="1:18" s="7" customFormat="1" ht="12.75" hidden="1" customHeight="1" x14ac:dyDescent="0.2">
      <c r="A55" s="66" t="s">
        <v>151</v>
      </c>
      <c r="B55" s="40"/>
      <c r="C55" s="40"/>
      <c r="D55" s="14"/>
      <c r="E55" s="14">
        <v>5</v>
      </c>
      <c r="F55" s="15" t="s">
        <v>12</v>
      </c>
      <c r="G55" s="14" t="s">
        <v>29</v>
      </c>
      <c r="H55" s="14" t="s">
        <v>82</v>
      </c>
      <c r="J55" s="19"/>
      <c r="K55" s="19"/>
      <c r="N55" s="7">
        <f t="shared" si="3"/>
        <v>0</v>
      </c>
    </row>
    <row r="56" spans="1:18" s="7" customFormat="1" ht="12.75" customHeight="1" x14ac:dyDescent="0.2">
      <c r="A56" s="66" t="s">
        <v>44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4" t="s">
        <v>45</v>
      </c>
      <c r="J56" s="19">
        <v>63878.77</v>
      </c>
      <c r="K56" s="19"/>
      <c r="L56" s="7">
        <v>23626.48</v>
      </c>
      <c r="N56" s="7">
        <f t="shared" si="3"/>
        <v>96373.52</v>
      </c>
      <c r="P56" s="7">
        <v>120000</v>
      </c>
      <c r="R56" s="7">
        <v>120000</v>
      </c>
    </row>
    <row r="57" spans="1:18" s="7" customFormat="1" ht="12.75" hidden="1" customHeight="1" x14ac:dyDescent="0.2">
      <c r="A57" s="66" t="s">
        <v>152</v>
      </c>
      <c r="B57" s="40"/>
      <c r="C57" s="40"/>
      <c r="D57" s="14"/>
      <c r="E57" s="14">
        <v>5</v>
      </c>
      <c r="F57" s="15" t="s">
        <v>12</v>
      </c>
      <c r="G57" s="14" t="s">
        <v>29</v>
      </c>
      <c r="H57" s="14" t="s">
        <v>102</v>
      </c>
      <c r="N57" s="7">
        <f t="shared" si="3"/>
        <v>0</v>
      </c>
    </row>
    <row r="58" spans="1:18" s="7" customFormat="1" ht="12.75" hidden="1" customHeight="1" x14ac:dyDescent="0.2">
      <c r="A58" s="66" t="s">
        <v>153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146</v>
      </c>
      <c r="N58" s="7">
        <f t="shared" si="3"/>
        <v>0</v>
      </c>
    </row>
    <row r="59" spans="1:18" s="7" customFormat="1" ht="12.75" hidden="1" customHeight="1" x14ac:dyDescent="0.2">
      <c r="A59" s="66" t="s">
        <v>46</v>
      </c>
      <c r="B59" s="40"/>
      <c r="C59" s="40"/>
      <c r="D59" s="14"/>
      <c r="E59" s="14">
        <v>5</v>
      </c>
      <c r="F59" s="15" t="s">
        <v>12</v>
      </c>
      <c r="G59" s="14" t="s">
        <v>29</v>
      </c>
      <c r="H59" s="14" t="s">
        <v>47</v>
      </c>
      <c r="N59" s="7">
        <f t="shared" si="3"/>
        <v>0</v>
      </c>
    </row>
    <row r="60" spans="1:18" s="7" customFormat="1" ht="12.75" hidden="1" customHeight="1" x14ac:dyDescent="0.2">
      <c r="A60" s="66" t="s">
        <v>154</v>
      </c>
      <c r="B60" s="40"/>
      <c r="C60" s="40"/>
      <c r="E60" s="14">
        <v>5</v>
      </c>
      <c r="F60" s="15" t="s">
        <v>12</v>
      </c>
      <c r="G60" s="14" t="s">
        <v>29</v>
      </c>
      <c r="H60" s="14" t="s">
        <v>15</v>
      </c>
      <c r="N60" s="7">
        <f t="shared" si="3"/>
        <v>0</v>
      </c>
    </row>
    <row r="61" spans="1:18" s="7" customFormat="1" ht="12.75" hidden="1" customHeight="1" x14ac:dyDescent="0.2">
      <c r="A61" s="66" t="s">
        <v>51</v>
      </c>
      <c r="B61" s="40"/>
      <c r="C61" s="40"/>
      <c r="D61" s="14"/>
      <c r="E61" s="14">
        <v>5</v>
      </c>
      <c r="F61" s="15" t="s">
        <v>12</v>
      </c>
      <c r="G61" s="14" t="s">
        <v>29</v>
      </c>
      <c r="H61" s="14" t="s">
        <v>24</v>
      </c>
      <c r="N61" s="7">
        <f t="shared" si="3"/>
        <v>0</v>
      </c>
    </row>
    <row r="62" spans="1:18" s="7" customFormat="1" ht="12.75" hidden="1" customHeight="1" x14ac:dyDescent="0.2">
      <c r="A62" s="66" t="s">
        <v>50</v>
      </c>
      <c r="B62" s="40"/>
      <c r="C62" s="40"/>
      <c r="D62" s="14"/>
      <c r="E62" s="14">
        <v>5</v>
      </c>
      <c r="F62" s="15" t="s">
        <v>12</v>
      </c>
      <c r="G62" s="14" t="s">
        <v>34</v>
      </c>
      <c r="H62" s="14" t="s">
        <v>8</v>
      </c>
      <c r="N62" s="7">
        <f t="shared" si="3"/>
        <v>0</v>
      </c>
    </row>
    <row r="63" spans="1:18" s="7" customFormat="1" ht="12.75" hidden="1" customHeight="1" x14ac:dyDescent="0.2">
      <c r="A63" s="66" t="s">
        <v>52</v>
      </c>
      <c r="B63" s="40"/>
      <c r="C63" s="40"/>
      <c r="D63" s="14"/>
      <c r="E63" s="14">
        <v>5</v>
      </c>
      <c r="F63" s="15" t="s">
        <v>12</v>
      </c>
      <c r="G63" s="14" t="s">
        <v>34</v>
      </c>
      <c r="H63" s="14" t="s">
        <v>10</v>
      </c>
      <c r="N63" s="7">
        <f t="shared" si="3"/>
        <v>0</v>
      </c>
    </row>
    <row r="64" spans="1:18" s="7" customFormat="1" ht="12.75" hidden="1" customHeight="1" x14ac:dyDescent="0.2">
      <c r="A64" s="66" t="s">
        <v>48</v>
      </c>
      <c r="B64" s="40"/>
      <c r="C64" s="40"/>
      <c r="D64" s="14"/>
      <c r="E64" s="14">
        <v>5</v>
      </c>
      <c r="F64" s="15" t="s">
        <v>12</v>
      </c>
      <c r="G64" s="14" t="s">
        <v>29</v>
      </c>
      <c r="H64" s="16" t="s">
        <v>49</v>
      </c>
      <c r="N64" s="7">
        <f t="shared" si="3"/>
        <v>0</v>
      </c>
    </row>
    <row r="65" spans="1:18" s="7" customFormat="1" ht="12.75" customHeight="1" x14ac:dyDescent="0.2">
      <c r="A65" s="66" t="s">
        <v>53</v>
      </c>
      <c r="B65" s="40"/>
      <c r="C65" s="40"/>
      <c r="E65" s="14">
        <v>5</v>
      </c>
      <c r="F65" s="15" t="s">
        <v>12</v>
      </c>
      <c r="G65" s="14" t="s">
        <v>54</v>
      </c>
      <c r="H65" s="14" t="s">
        <v>8</v>
      </c>
      <c r="N65" s="7">
        <f t="shared" si="3"/>
        <v>33000</v>
      </c>
      <c r="P65" s="7">
        <v>33000</v>
      </c>
      <c r="R65" s="7">
        <v>30000</v>
      </c>
    </row>
    <row r="66" spans="1:18" s="7" customFormat="1" ht="12.75" hidden="1" customHeight="1" x14ac:dyDescent="0.2">
      <c r="A66" s="66" t="s">
        <v>55</v>
      </c>
      <c r="B66" s="40"/>
      <c r="C66" s="40"/>
      <c r="E66" s="14">
        <v>5</v>
      </c>
      <c r="F66" s="15" t="s">
        <v>12</v>
      </c>
      <c r="G66" s="14" t="s">
        <v>54</v>
      </c>
      <c r="H66" s="14" t="s">
        <v>10</v>
      </c>
      <c r="N66" s="7">
        <f t="shared" si="3"/>
        <v>0</v>
      </c>
    </row>
    <row r="67" spans="1:18" s="7" customFormat="1" ht="12.75" hidden="1" customHeight="1" x14ac:dyDescent="0.2">
      <c r="A67" s="66" t="s">
        <v>56</v>
      </c>
      <c r="B67" s="40"/>
      <c r="C67" s="40"/>
      <c r="E67" s="14">
        <v>5</v>
      </c>
      <c r="F67" s="15" t="s">
        <v>12</v>
      </c>
      <c r="G67" s="14" t="s">
        <v>54</v>
      </c>
      <c r="H67" s="14" t="s">
        <v>15</v>
      </c>
      <c r="N67" s="7">
        <f t="shared" si="3"/>
        <v>0</v>
      </c>
    </row>
    <row r="68" spans="1:18" s="7" customFormat="1" ht="12.75" hidden="1" customHeight="1" x14ac:dyDescent="0.2">
      <c r="A68" s="66" t="s">
        <v>57</v>
      </c>
      <c r="B68" s="40"/>
      <c r="C68" s="40"/>
      <c r="E68" s="14">
        <v>5</v>
      </c>
      <c r="F68" s="15" t="s">
        <v>12</v>
      </c>
      <c r="G68" s="14" t="s">
        <v>54</v>
      </c>
      <c r="H68" s="14" t="s">
        <v>17</v>
      </c>
      <c r="N68" s="7">
        <f t="shared" si="3"/>
        <v>0</v>
      </c>
    </row>
    <row r="69" spans="1:18" s="7" customFormat="1" ht="12.75" hidden="1" customHeight="1" x14ac:dyDescent="0.2">
      <c r="A69" s="66" t="s">
        <v>58</v>
      </c>
      <c r="B69" s="40"/>
      <c r="C69" s="40"/>
      <c r="E69" s="14">
        <v>5</v>
      </c>
      <c r="F69" s="14" t="s">
        <v>12</v>
      </c>
      <c r="G69" s="14" t="s">
        <v>59</v>
      </c>
      <c r="H69" s="14" t="s">
        <v>60</v>
      </c>
      <c r="N69" s="7">
        <f t="shared" si="3"/>
        <v>0</v>
      </c>
    </row>
    <row r="70" spans="1:18" s="7" customFormat="1" ht="12.75" hidden="1" customHeight="1" x14ac:dyDescent="0.2">
      <c r="A70" s="66" t="s">
        <v>66</v>
      </c>
      <c r="B70" s="40"/>
      <c r="C70" s="40"/>
      <c r="E70" s="14">
        <v>5</v>
      </c>
      <c r="F70" s="15" t="s">
        <v>12</v>
      </c>
      <c r="G70" s="14" t="s">
        <v>67</v>
      </c>
      <c r="H70" s="14" t="s">
        <v>8</v>
      </c>
      <c r="N70" s="7">
        <f t="shared" si="3"/>
        <v>0</v>
      </c>
    </row>
    <row r="71" spans="1:18" s="7" customFormat="1" ht="12.75" hidden="1" customHeight="1" x14ac:dyDescent="0.2">
      <c r="A71" s="66" t="s">
        <v>61</v>
      </c>
      <c r="B71" s="40"/>
      <c r="C71" s="40"/>
      <c r="E71" s="14">
        <v>5</v>
      </c>
      <c r="F71" s="15" t="s">
        <v>12</v>
      </c>
      <c r="G71" s="14" t="s">
        <v>59</v>
      </c>
      <c r="H71" s="14" t="s">
        <v>8</v>
      </c>
      <c r="N71" s="7">
        <f t="shared" si="3"/>
        <v>0</v>
      </c>
    </row>
    <row r="72" spans="1:18" s="7" customFormat="1" ht="12.75" hidden="1" customHeight="1" x14ac:dyDescent="0.2">
      <c r="A72" s="66" t="s">
        <v>63</v>
      </c>
      <c r="B72" s="40"/>
      <c r="C72" s="40"/>
      <c r="E72" s="14">
        <v>5</v>
      </c>
      <c r="F72" s="15" t="s">
        <v>12</v>
      </c>
      <c r="G72" s="14" t="s">
        <v>59</v>
      </c>
      <c r="H72" s="14" t="s">
        <v>64</v>
      </c>
      <c r="N72" s="7">
        <f t="shared" si="3"/>
        <v>0</v>
      </c>
    </row>
    <row r="73" spans="1:18" s="7" customFormat="1" ht="12.75" hidden="1" customHeight="1" x14ac:dyDescent="0.2">
      <c r="A73" s="66" t="s">
        <v>155</v>
      </c>
      <c r="B73" s="40"/>
      <c r="C73" s="40"/>
      <c r="E73" s="14">
        <v>5</v>
      </c>
      <c r="F73" s="15" t="s">
        <v>12</v>
      </c>
      <c r="G73" s="14" t="s">
        <v>59</v>
      </c>
      <c r="H73" s="14" t="s">
        <v>15</v>
      </c>
      <c r="N73" s="7">
        <f t="shared" si="3"/>
        <v>0</v>
      </c>
    </row>
    <row r="74" spans="1:18" s="7" customFormat="1" ht="12.75" hidden="1" customHeight="1" x14ac:dyDescent="0.2">
      <c r="A74" s="66" t="s">
        <v>156</v>
      </c>
      <c r="B74" s="40"/>
      <c r="C74" s="40"/>
      <c r="E74" s="14">
        <v>5</v>
      </c>
      <c r="F74" s="14" t="s">
        <v>12</v>
      </c>
      <c r="G74" s="14" t="s">
        <v>59</v>
      </c>
      <c r="H74" s="14" t="s">
        <v>17</v>
      </c>
      <c r="N74" s="7">
        <f t="shared" si="3"/>
        <v>0</v>
      </c>
    </row>
    <row r="75" spans="1:18" s="7" customFormat="1" ht="12.75" hidden="1" customHeight="1" x14ac:dyDescent="0.2">
      <c r="A75" s="66" t="s">
        <v>63</v>
      </c>
      <c r="B75" s="40"/>
      <c r="C75" s="40"/>
      <c r="E75" s="14">
        <v>5</v>
      </c>
      <c r="F75" s="15" t="s">
        <v>12</v>
      </c>
      <c r="G75" s="14" t="s">
        <v>59</v>
      </c>
      <c r="H75" s="14" t="s">
        <v>64</v>
      </c>
      <c r="N75" s="7">
        <f t="shared" ref="N75:N111" si="4">P75-L75</f>
        <v>0</v>
      </c>
    </row>
    <row r="76" spans="1:18" s="7" customFormat="1" ht="12.75" hidden="1" customHeight="1" x14ac:dyDescent="0.2">
      <c r="A76" s="66" t="s">
        <v>65</v>
      </c>
      <c r="B76" s="40"/>
      <c r="C76" s="40"/>
      <c r="E76" s="14">
        <v>5</v>
      </c>
      <c r="F76" s="15" t="s">
        <v>12</v>
      </c>
      <c r="G76" s="14" t="s">
        <v>59</v>
      </c>
      <c r="H76" s="14" t="s">
        <v>19</v>
      </c>
      <c r="N76" s="7">
        <f t="shared" si="4"/>
        <v>0</v>
      </c>
    </row>
    <row r="77" spans="1:18" s="7" customFormat="1" ht="12.75" hidden="1" customHeight="1" x14ac:dyDescent="0.2">
      <c r="A77" s="66" t="s">
        <v>157</v>
      </c>
      <c r="B77" s="40"/>
      <c r="C77" s="40"/>
      <c r="E77" s="14">
        <v>5</v>
      </c>
      <c r="F77" s="15" t="s">
        <v>12</v>
      </c>
      <c r="G77" s="14" t="s">
        <v>93</v>
      </c>
      <c r="H77" s="14" t="s">
        <v>8</v>
      </c>
      <c r="N77" s="7">
        <f t="shared" si="4"/>
        <v>0</v>
      </c>
    </row>
    <row r="78" spans="1:18" s="7" customFormat="1" ht="12.75" hidden="1" customHeight="1" x14ac:dyDescent="0.2">
      <c r="A78" s="66" t="s">
        <v>66</v>
      </c>
      <c r="B78" s="40"/>
      <c r="C78" s="40"/>
      <c r="E78" s="14">
        <v>5</v>
      </c>
      <c r="F78" s="15" t="s">
        <v>12</v>
      </c>
      <c r="G78" s="14" t="s">
        <v>67</v>
      </c>
      <c r="H78" s="14" t="s">
        <v>8</v>
      </c>
      <c r="N78" s="7">
        <f t="shared" si="4"/>
        <v>0</v>
      </c>
    </row>
    <row r="79" spans="1:18" s="7" customFormat="1" ht="12.75" hidden="1" customHeight="1" x14ac:dyDescent="0.2">
      <c r="A79" s="66" t="s">
        <v>68</v>
      </c>
      <c r="B79" s="40"/>
      <c r="C79" s="40"/>
      <c r="E79" s="14">
        <v>5</v>
      </c>
      <c r="F79" s="15" t="s">
        <v>12</v>
      </c>
      <c r="G79" s="14" t="s">
        <v>67</v>
      </c>
      <c r="H79" s="14" t="s">
        <v>10</v>
      </c>
      <c r="N79" s="7">
        <f t="shared" si="4"/>
        <v>0</v>
      </c>
    </row>
    <row r="80" spans="1:18" s="7" customFormat="1" ht="12.75" hidden="1" customHeight="1" x14ac:dyDescent="0.2">
      <c r="A80" s="66" t="s">
        <v>158</v>
      </c>
      <c r="B80" s="40"/>
      <c r="C80" s="40"/>
      <c r="E80" s="14">
        <v>5</v>
      </c>
      <c r="F80" s="15" t="s">
        <v>12</v>
      </c>
      <c r="G80" s="14" t="s">
        <v>70</v>
      </c>
      <c r="H80" s="14" t="s">
        <v>8</v>
      </c>
      <c r="N80" s="7">
        <f t="shared" si="4"/>
        <v>0</v>
      </c>
    </row>
    <row r="81" spans="1:18" s="7" customFormat="1" ht="12.75" hidden="1" customHeight="1" x14ac:dyDescent="0.2">
      <c r="A81" s="66" t="s">
        <v>159</v>
      </c>
      <c r="B81" s="40"/>
      <c r="C81" s="40"/>
      <c r="E81" s="14">
        <v>5</v>
      </c>
      <c r="F81" s="15" t="s">
        <v>12</v>
      </c>
      <c r="G81" s="14" t="s">
        <v>70</v>
      </c>
      <c r="H81" s="14" t="s">
        <v>10</v>
      </c>
      <c r="N81" s="7">
        <f t="shared" si="4"/>
        <v>0</v>
      </c>
    </row>
    <row r="82" spans="1:18" s="7" customFormat="1" ht="12.75" hidden="1" customHeight="1" x14ac:dyDescent="0.2">
      <c r="A82" s="66" t="s">
        <v>69</v>
      </c>
      <c r="B82" s="40"/>
      <c r="C82" s="40"/>
      <c r="E82" s="14">
        <v>5</v>
      </c>
      <c r="F82" s="15" t="s">
        <v>12</v>
      </c>
      <c r="G82" s="14" t="s">
        <v>70</v>
      </c>
      <c r="H82" s="14" t="s">
        <v>15</v>
      </c>
      <c r="N82" s="7">
        <f t="shared" si="4"/>
        <v>0</v>
      </c>
    </row>
    <row r="83" spans="1:18" s="7" customFormat="1" ht="12.75" hidden="1" customHeight="1" x14ac:dyDescent="0.2">
      <c r="A83" s="66" t="s">
        <v>160</v>
      </c>
      <c r="B83" s="40"/>
      <c r="C83" s="40"/>
      <c r="E83" s="14">
        <v>5</v>
      </c>
      <c r="F83" s="15" t="s">
        <v>12</v>
      </c>
      <c r="G83" s="14" t="s">
        <v>163</v>
      </c>
      <c r="H83" s="14" t="s">
        <v>8</v>
      </c>
      <c r="N83" s="7">
        <f t="shared" si="4"/>
        <v>0</v>
      </c>
    </row>
    <row r="84" spans="1:18" s="7" customFormat="1" ht="12.75" hidden="1" customHeight="1" x14ac:dyDescent="0.2">
      <c r="A84" s="66" t="s">
        <v>161</v>
      </c>
      <c r="B84" s="40"/>
      <c r="C84" s="40"/>
      <c r="E84" s="14">
        <v>5</v>
      </c>
      <c r="F84" s="15" t="s">
        <v>12</v>
      </c>
      <c r="G84" s="14" t="s">
        <v>163</v>
      </c>
      <c r="H84" s="16" t="s">
        <v>49</v>
      </c>
      <c r="N84" s="7">
        <f t="shared" si="4"/>
        <v>0</v>
      </c>
    </row>
    <row r="85" spans="1:18" s="7" customFormat="1" ht="12.75" hidden="1" customHeight="1" x14ac:dyDescent="0.2">
      <c r="A85" s="66" t="s">
        <v>71</v>
      </c>
      <c r="B85" s="40"/>
      <c r="C85" s="40"/>
      <c r="E85" s="14">
        <v>5</v>
      </c>
      <c r="F85" s="15" t="s">
        <v>12</v>
      </c>
      <c r="G85" s="14" t="s">
        <v>163</v>
      </c>
      <c r="H85" s="14" t="s">
        <v>10</v>
      </c>
      <c r="N85" s="7">
        <f t="shared" si="4"/>
        <v>0</v>
      </c>
    </row>
    <row r="86" spans="1:18" s="7" customFormat="1" ht="12.75" hidden="1" customHeight="1" x14ac:dyDescent="0.2">
      <c r="A86" s="66" t="s">
        <v>162</v>
      </c>
      <c r="B86" s="40"/>
      <c r="C86" s="40"/>
      <c r="E86" s="14">
        <v>5</v>
      </c>
      <c r="F86" s="15" t="s">
        <v>12</v>
      </c>
      <c r="G86" s="14" t="s">
        <v>163</v>
      </c>
      <c r="H86" s="14" t="s">
        <v>15</v>
      </c>
      <c r="N86" s="7">
        <f t="shared" si="4"/>
        <v>0</v>
      </c>
    </row>
    <row r="87" spans="1:18" s="7" customFormat="1" ht="12.75" hidden="1" customHeight="1" x14ac:dyDescent="0.2">
      <c r="A87" s="66" t="s">
        <v>72</v>
      </c>
      <c r="B87" s="40"/>
      <c r="C87" s="40"/>
      <c r="E87" s="14">
        <v>5</v>
      </c>
      <c r="F87" s="15" t="s">
        <v>12</v>
      </c>
      <c r="G87" s="14" t="s">
        <v>70</v>
      </c>
      <c r="H87" s="14" t="s">
        <v>49</v>
      </c>
      <c r="N87" s="7">
        <f t="shared" si="4"/>
        <v>0</v>
      </c>
    </row>
    <row r="88" spans="1:18" s="7" customFormat="1" ht="12.75" hidden="1" customHeight="1" x14ac:dyDescent="0.2">
      <c r="A88" s="66" t="s">
        <v>164</v>
      </c>
      <c r="B88" s="40"/>
      <c r="C88" s="40"/>
      <c r="E88" s="14">
        <v>5</v>
      </c>
      <c r="F88" s="15" t="s">
        <v>12</v>
      </c>
      <c r="G88" s="14" t="s">
        <v>74</v>
      </c>
      <c r="H88" s="14" t="s">
        <v>10</v>
      </c>
      <c r="N88" s="7">
        <f t="shared" si="4"/>
        <v>0</v>
      </c>
    </row>
    <row r="89" spans="1:18" s="7" customFormat="1" ht="12.75" hidden="1" customHeight="1" x14ac:dyDescent="0.2">
      <c r="A89" s="66" t="s">
        <v>165</v>
      </c>
      <c r="B89" s="40"/>
      <c r="C89" s="40"/>
      <c r="E89" s="14">
        <v>5</v>
      </c>
      <c r="F89" s="15" t="s">
        <v>12</v>
      </c>
      <c r="G89" s="14" t="s">
        <v>74</v>
      </c>
      <c r="H89" s="14" t="s">
        <v>15</v>
      </c>
      <c r="N89" s="7">
        <f t="shared" si="4"/>
        <v>0</v>
      </c>
    </row>
    <row r="90" spans="1:18" s="7" customFormat="1" ht="12.75" hidden="1" customHeight="1" x14ac:dyDescent="0.2">
      <c r="A90" s="66" t="s">
        <v>166</v>
      </c>
      <c r="B90" s="40"/>
      <c r="C90" s="40"/>
      <c r="E90" s="14">
        <v>5</v>
      </c>
      <c r="F90" s="15" t="s">
        <v>12</v>
      </c>
      <c r="G90" s="14" t="s">
        <v>74</v>
      </c>
      <c r="H90" s="14" t="s">
        <v>17</v>
      </c>
      <c r="N90" s="7">
        <f t="shared" si="4"/>
        <v>0</v>
      </c>
    </row>
    <row r="91" spans="1:18" s="7" customFormat="1" ht="12.75" hidden="1" customHeight="1" x14ac:dyDescent="0.2">
      <c r="A91" s="66" t="s">
        <v>167</v>
      </c>
      <c r="B91" s="40"/>
      <c r="C91" s="40"/>
      <c r="E91" s="14">
        <v>5</v>
      </c>
      <c r="F91" s="15" t="s">
        <v>12</v>
      </c>
      <c r="G91" s="14" t="s">
        <v>74</v>
      </c>
      <c r="H91" s="14" t="s">
        <v>8</v>
      </c>
      <c r="N91" s="7">
        <f t="shared" si="4"/>
        <v>0</v>
      </c>
    </row>
    <row r="92" spans="1:18" s="7" customFormat="1" ht="12.75" hidden="1" customHeight="1" x14ac:dyDescent="0.2">
      <c r="A92" s="66" t="s">
        <v>168</v>
      </c>
      <c r="B92" s="40"/>
      <c r="C92" s="40"/>
      <c r="E92" s="14">
        <v>5</v>
      </c>
      <c r="F92" s="15" t="s">
        <v>12</v>
      </c>
      <c r="G92" s="14" t="s">
        <v>74</v>
      </c>
      <c r="H92" s="14" t="s">
        <v>45</v>
      </c>
      <c r="N92" s="7">
        <f t="shared" si="4"/>
        <v>0</v>
      </c>
    </row>
    <row r="93" spans="1:18" s="7" customFormat="1" ht="12.75" customHeight="1" x14ac:dyDescent="0.2">
      <c r="A93" s="66" t="s">
        <v>73</v>
      </c>
      <c r="B93" s="40"/>
      <c r="C93" s="40"/>
      <c r="E93" s="14">
        <v>5</v>
      </c>
      <c r="F93" s="15" t="s">
        <v>12</v>
      </c>
      <c r="G93" s="14" t="s">
        <v>74</v>
      </c>
      <c r="H93" s="14" t="s">
        <v>64</v>
      </c>
      <c r="N93" s="7">
        <f t="shared" si="4"/>
        <v>78000</v>
      </c>
      <c r="P93" s="7">
        <v>78000</v>
      </c>
      <c r="R93" s="7">
        <v>70000</v>
      </c>
    </row>
    <row r="94" spans="1:18" s="7" customFormat="1" ht="12.75" customHeight="1" x14ac:dyDescent="0.2">
      <c r="A94" s="66" t="s">
        <v>75</v>
      </c>
      <c r="B94" s="40"/>
      <c r="C94" s="40"/>
      <c r="E94" s="14">
        <v>5</v>
      </c>
      <c r="F94" s="15" t="s">
        <v>12</v>
      </c>
      <c r="G94" s="14" t="s">
        <v>74</v>
      </c>
      <c r="H94" s="14" t="s">
        <v>19</v>
      </c>
      <c r="N94" s="7">
        <f t="shared" si="4"/>
        <v>12000</v>
      </c>
      <c r="P94" s="7">
        <v>12000</v>
      </c>
      <c r="R94" s="7">
        <v>15000</v>
      </c>
    </row>
    <row r="95" spans="1:18" s="7" customFormat="1" ht="12.75" hidden="1" customHeight="1" x14ac:dyDescent="0.2">
      <c r="A95" s="66" t="s">
        <v>76</v>
      </c>
      <c r="B95" s="40"/>
      <c r="C95" s="40"/>
      <c r="E95" s="14">
        <v>5</v>
      </c>
      <c r="F95" s="15" t="s">
        <v>12</v>
      </c>
      <c r="G95" s="14" t="s">
        <v>74</v>
      </c>
      <c r="H95" s="14" t="s">
        <v>60</v>
      </c>
      <c r="N95" s="7">
        <f t="shared" si="4"/>
        <v>0</v>
      </c>
    </row>
    <row r="96" spans="1:18" s="7" customFormat="1" ht="12.75" hidden="1" customHeight="1" x14ac:dyDescent="0.2">
      <c r="A96" s="66" t="s">
        <v>77</v>
      </c>
      <c r="B96" s="40"/>
      <c r="C96" s="40"/>
      <c r="E96" s="14">
        <v>5</v>
      </c>
      <c r="F96" s="15" t="s">
        <v>12</v>
      </c>
      <c r="G96" s="14" t="s">
        <v>74</v>
      </c>
      <c r="H96" s="14" t="s">
        <v>49</v>
      </c>
      <c r="N96" s="7">
        <f t="shared" si="4"/>
        <v>0</v>
      </c>
    </row>
    <row r="97" spans="1:18" s="7" customFormat="1" ht="12.75" hidden="1" customHeight="1" x14ac:dyDescent="0.2">
      <c r="A97" s="66" t="s">
        <v>165</v>
      </c>
      <c r="B97" s="40"/>
      <c r="C97" s="40"/>
      <c r="E97" s="14">
        <v>5</v>
      </c>
      <c r="F97" s="15" t="s">
        <v>12</v>
      </c>
      <c r="G97" s="14" t="s">
        <v>74</v>
      </c>
      <c r="H97" s="14" t="s">
        <v>15</v>
      </c>
      <c r="N97" s="7">
        <f t="shared" si="4"/>
        <v>0</v>
      </c>
    </row>
    <row r="98" spans="1:18" s="7" customFormat="1" ht="12.75" hidden="1" customHeight="1" x14ac:dyDescent="0.2">
      <c r="A98" s="66" t="s">
        <v>78</v>
      </c>
      <c r="B98" s="40"/>
      <c r="C98" s="40"/>
      <c r="E98" s="14">
        <v>5</v>
      </c>
      <c r="F98" s="15" t="s">
        <v>12</v>
      </c>
      <c r="G98" s="14" t="s">
        <v>79</v>
      </c>
      <c r="H98" s="14" t="s">
        <v>10</v>
      </c>
      <c r="N98" s="7">
        <f t="shared" si="4"/>
        <v>0</v>
      </c>
    </row>
    <row r="99" spans="1:18" s="7" customFormat="1" ht="12.75" hidden="1" customHeight="1" x14ac:dyDescent="0.2">
      <c r="A99" s="66" t="s">
        <v>80</v>
      </c>
      <c r="B99" s="40"/>
      <c r="C99" s="40"/>
      <c r="E99" s="14">
        <v>5</v>
      </c>
      <c r="F99" s="15" t="s">
        <v>12</v>
      </c>
      <c r="G99" s="14" t="s">
        <v>79</v>
      </c>
      <c r="H99" s="14" t="s">
        <v>15</v>
      </c>
      <c r="N99" s="7">
        <f t="shared" si="4"/>
        <v>0</v>
      </c>
    </row>
    <row r="100" spans="1:18" s="7" customFormat="1" ht="12.75" hidden="1" customHeight="1" x14ac:dyDescent="0.2">
      <c r="A100" s="66" t="s">
        <v>169</v>
      </c>
      <c r="B100" s="40"/>
      <c r="C100" s="40"/>
      <c r="E100" s="14">
        <v>5</v>
      </c>
      <c r="F100" s="15" t="s">
        <v>12</v>
      </c>
      <c r="G100" s="14" t="s">
        <v>79</v>
      </c>
      <c r="H100" s="15" t="s">
        <v>60</v>
      </c>
      <c r="N100" s="7">
        <f t="shared" si="4"/>
        <v>0</v>
      </c>
    </row>
    <row r="101" spans="1:18" s="7" customFormat="1" ht="12.75" hidden="1" customHeight="1" x14ac:dyDescent="0.2">
      <c r="A101" s="66" t="s">
        <v>170</v>
      </c>
      <c r="B101" s="40"/>
      <c r="C101" s="40"/>
      <c r="E101" s="14">
        <v>5</v>
      </c>
      <c r="F101" s="15" t="s">
        <v>12</v>
      </c>
      <c r="G101" s="14" t="s">
        <v>79</v>
      </c>
      <c r="H101" s="15" t="s">
        <v>19</v>
      </c>
      <c r="N101" s="7">
        <f t="shared" si="4"/>
        <v>0</v>
      </c>
    </row>
    <row r="102" spans="1:18" s="7" customFormat="1" ht="12.75" hidden="1" customHeight="1" x14ac:dyDescent="0.2">
      <c r="A102" s="66" t="s">
        <v>171</v>
      </c>
      <c r="B102" s="40"/>
      <c r="C102" s="40"/>
      <c r="E102" s="14">
        <v>5</v>
      </c>
      <c r="F102" s="15" t="s">
        <v>12</v>
      </c>
      <c r="G102" s="14" t="s">
        <v>79</v>
      </c>
      <c r="H102" s="15" t="s">
        <v>82</v>
      </c>
      <c r="N102" s="7">
        <f t="shared" si="4"/>
        <v>0</v>
      </c>
    </row>
    <row r="103" spans="1:18" s="7" customFormat="1" ht="12.75" hidden="1" customHeight="1" x14ac:dyDescent="0.2">
      <c r="A103" s="66" t="s">
        <v>81</v>
      </c>
      <c r="B103" s="40"/>
      <c r="C103" s="40"/>
      <c r="E103" s="14">
        <v>5</v>
      </c>
      <c r="F103" s="15" t="s">
        <v>12</v>
      </c>
      <c r="G103" s="14" t="s">
        <v>59</v>
      </c>
      <c r="H103" s="15" t="s">
        <v>82</v>
      </c>
      <c r="N103" s="7">
        <f t="shared" si="4"/>
        <v>0</v>
      </c>
    </row>
    <row r="104" spans="1:18" s="7" customFormat="1" ht="12.75" hidden="1" customHeight="1" x14ac:dyDescent="0.2">
      <c r="A104" s="66" t="s">
        <v>83</v>
      </c>
      <c r="B104" s="40"/>
      <c r="C104" s="40"/>
      <c r="E104" s="14">
        <v>5</v>
      </c>
      <c r="F104" s="15" t="s">
        <v>12</v>
      </c>
      <c r="G104" s="14" t="s">
        <v>84</v>
      </c>
      <c r="H104" s="15" t="s">
        <v>8</v>
      </c>
      <c r="N104" s="7">
        <f t="shared" si="4"/>
        <v>0</v>
      </c>
    </row>
    <row r="105" spans="1:18" s="7" customFormat="1" ht="12.75" hidden="1" customHeight="1" x14ac:dyDescent="0.2">
      <c r="A105" s="66" t="s">
        <v>85</v>
      </c>
      <c r="B105" s="40"/>
      <c r="C105" s="40"/>
      <c r="E105" s="14">
        <v>5</v>
      </c>
      <c r="F105" s="15" t="s">
        <v>12</v>
      </c>
      <c r="G105" s="14" t="s">
        <v>84</v>
      </c>
      <c r="H105" s="15" t="s">
        <v>10</v>
      </c>
      <c r="N105" s="7">
        <f t="shared" si="4"/>
        <v>0</v>
      </c>
    </row>
    <row r="106" spans="1:18" s="7" customFormat="1" ht="12.75" hidden="1" customHeight="1" x14ac:dyDescent="0.2">
      <c r="A106" s="66" t="s">
        <v>86</v>
      </c>
      <c r="B106" s="40"/>
      <c r="C106" s="40"/>
      <c r="E106" s="14">
        <v>5</v>
      </c>
      <c r="F106" s="15" t="s">
        <v>12</v>
      </c>
      <c r="G106" s="14" t="s">
        <v>84</v>
      </c>
      <c r="H106" s="15" t="s">
        <v>15</v>
      </c>
      <c r="N106" s="7">
        <f t="shared" si="4"/>
        <v>0</v>
      </c>
    </row>
    <row r="107" spans="1:18" s="7" customFormat="1" ht="12.75" hidden="1" customHeight="1" x14ac:dyDescent="0.2">
      <c r="A107" s="66" t="s">
        <v>172</v>
      </c>
      <c r="B107" s="40"/>
      <c r="C107" s="40"/>
      <c r="E107" s="14">
        <v>5</v>
      </c>
      <c r="F107" s="15" t="s">
        <v>12</v>
      </c>
      <c r="G107" s="14" t="s">
        <v>174</v>
      </c>
      <c r="H107" s="15" t="s">
        <v>8</v>
      </c>
      <c r="N107" s="7">
        <f t="shared" si="4"/>
        <v>0</v>
      </c>
    </row>
    <row r="108" spans="1:18" s="7" customFormat="1" ht="12.75" hidden="1" customHeight="1" x14ac:dyDescent="0.2">
      <c r="A108" s="66" t="s">
        <v>173</v>
      </c>
      <c r="B108" s="40"/>
      <c r="C108" s="40"/>
      <c r="E108" s="14">
        <v>5</v>
      </c>
      <c r="F108" s="15" t="s">
        <v>12</v>
      </c>
      <c r="G108" s="14" t="s">
        <v>174</v>
      </c>
      <c r="H108" s="15" t="s">
        <v>10</v>
      </c>
      <c r="N108" s="7">
        <f t="shared" si="4"/>
        <v>0</v>
      </c>
    </row>
    <row r="109" spans="1:18" s="7" customFormat="1" ht="12.75" hidden="1" customHeight="1" x14ac:dyDescent="0.2">
      <c r="A109" s="66" t="s">
        <v>87</v>
      </c>
      <c r="B109" s="40"/>
      <c r="C109" s="40"/>
      <c r="E109" s="14">
        <v>5</v>
      </c>
      <c r="F109" s="15" t="s">
        <v>12</v>
      </c>
      <c r="G109" s="14" t="s">
        <v>174</v>
      </c>
      <c r="H109" s="15" t="s">
        <v>15</v>
      </c>
      <c r="N109" s="7">
        <f t="shared" si="4"/>
        <v>0</v>
      </c>
    </row>
    <row r="110" spans="1:18" s="7" customFormat="1" ht="12.75" customHeight="1" x14ac:dyDescent="0.2">
      <c r="A110" s="66" t="s">
        <v>62</v>
      </c>
      <c r="B110" s="40"/>
      <c r="C110" s="40"/>
      <c r="E110" s="14">
        <v>5</v>
      </c>
      <c r="F110" s="15" t="s">
        <v>12</v>
      </c>
      <c r="G110" s="14" t="s">
        <v>59</v>
      </c>
      <c r="H110" s="14" t="s">
        <v>10</v>
      </c>
      <c r="N110" s="7">
        <f t="shared" si="4"/>
        <v>66000</v>
      </c>
      <c r="P110" s="7">
        <v>66000</v>
      </c>
      <c r="R110" s="7">
        <v>74000</v>
      </c>
    </row>
    <row r="111" spans="1:18" s="7" customFormat="1" ht="12.75" customHeight="1" x14ac:dyDescent="0.2">
      <c r="A111" s="66" t="s">
        <v>294</v>
      </c>
      <c r="B111" s="40"/>
      <c r="C111" s="40"/>
      <c r="E111" s="14">
        <v>5</v>
      </c>
      <c r="F111" s="15" t="s">
        <v>12</v>
      </c>
      <c r="G111" s="83">
        <v>99</v>
      </c>
      <c r="H111" s="89">
        <v>990</v>
      </c>
      <c r="N111" s="7">
        <f t="shared" si="4"/>
        <v>35000</v>
      </c>
      <c r="P111" s="7">
        <v>35000</v>
      </c>
      <c r="R111" s="7">
        <v>35000</v>
      </c>
    </row>
    <row r="112" spans="1:18" s="7" customFormat="1" ht="18.95" customHeight="1" x14ac:dyDescent="0.2">
      <c r="A112" s="129" t="s">
        <v>191</v>
      </c>
      <c r="B112" s="129"/>
      <c r="C112" s="129"/>
      <c r="J112" s="22">
        <f>SUM(J45:J111)</f>
        <v>183701.03</v>
      </c>
      <c r="K112" s="18"/>
      <c r="L112" s="22">
        <f>SUM(L45:L111)</f>
        <v>40188.479999999996</v>
      </c>
      <c r="N112" s="22">
        <f>SUM(N45:N111)</f>
        <v>579811.52</v>
      </c>
      <c r="P112" s="22">
        <f>SUM(P45:Q111)</f>
        <v>620000</v>
      </c>
      <c r="R112" s="22">
        <f>SUM(R45:R111)</f>
        <v>504000</v>
      </c>
    </row>
    <row r="113" spans="1:18" s="7" customFormat="1" ht="6" hidden="1" customHeight="1" x14ac:dyDescent="0.2">
      <c r="A113" s="20"/>
      <c r="B113" s="20"/>
      <c r="C113" s="20"/>
      <c r="J113" s="18"/>
      <c r="K113" s="18"/>
    </row>
    <row r="114" spans="1:18" s="7" customFormat="1" ht="12" hidden="1" customHeight="1" x14ac:dyDescent="0.2">
      <c r="A114" s="69" t="s">
        <v>189</v>
      </c>
    </row>
    <row r="115" spans="1:18" s="7" customFormat="1" ht="12" hidden="1" customHeight="1" x14ac:dyDescent="0.2">
      <c r="A115" s="66" t="s">
        <v>109</v>
      </c>
      <c r="E115" s="14">
        <v>5</v>
      </c>
      <c r="F115" s="15" t="s">
        <v>29</v>
      </c>
      <c r="G115" s="14" t="s">
        <v>7</v>
      </c>
      <c r="H115" s="14" t="s">
        <v>17</v>
      </c>
    </row>
    <row r="116" spans="1:18" s="7" customFormat="1" ht="12" hidden="1" customHeight="1" x14ac:dyDescent="0.2">
      <c r="A116" s="66" t="s">
        <v>180</v>
      </c>
      <c r="E116" s="14">
        <v>5</v>
      </c>
      <c r="F116" s="15" t="s">
        <v>29</v>
      </c>
      <c r="G116" s="14" t="s">
        <v>7</v>
      </c>
      <c r="H116" s="14" t="s">
        <v>64</v>
      </c>
    </row>
    <row r="117" spans="1:18" s="7" customFormat="1" ht="12" hidden="1" customHeight="1" x14ac:dyDescent="0.2">
      <c r="A117" s="66" t="s">
        <v>181</v>
      </c>
      <c r="E117" s="14">
        <v>5</v>
      </c>
      <c r="F117" s="15" t="s">
        <v>29</v>
      </c>
      <c r="G117" s="14" t="s">
        <v>7</v>
      </c>
      <c r="H117" s="16" t="s">
        <v>49</v>
      </c>
    </row>
    <row r="118" spans="1:18" s="7" customFormat="1" ht="12" hidden="1" customHeight="1" x14ac:dyDescent="0.2">
      <c r="A118" s="66" t="s">
        <v>181</v>
      </c>
      <c r="E118" s="14">
        <v>5</v>
      </c>
      <c r="F118" s="15" t="s">
        <v>29</v>
      </c>
      <c r="G118" s="14" t="s">
        <v>7</v>
      </c>
      <c r="H118" s="16" t="s">
        <v>49</v>
      </c>
    </row>
    <row r="119" spans="1:18" s="7" customFormat="1" ht="12" hidden="1" customHeight="1" x14ac:dyDescent="0.2">
      <c r="A119" s="66" t="s">
        <v>182</v>
      </c>
      <c r="E119" s="14">
        <v>5</v>
      </c>
      <c r="F119" s="15" t="s">
        <v>29</v>
      </c>
      <c r="G119" s="14" t="s">
        <v>7</v>
      </c>
      <c r="H119" s="14" t="s">
        <v>10</v>
      </c>
    </row>
    <row r="120" spans="1:18" s="7" customFormat="1" ht="12" hidden="1" customHeight="1" x14ac:dyDescent="0.2">
      <c r="A120" s="66" t="s">
        <v>181</v>
      </c>
      <c r="E120" s="14">
        <v>5</v>
      </c>
      <c r="F120" s="15" t="s">
        <v>29</v>
      </c>
      <c r="G120" s="14" t="s">
        <v>7</v>
      </c>
      <c r="H120" s="16" t="s">
        <v>49</v>
      </c>
    </row>
    <row r="121" spans="1:18" s="7" customFormat="1" ht="12" hidden="1" customHeight="1" x14ac:dyDescent="0.2">
      <c r="A121" s="66" t="s">
        <v>183</v>
      </c>
      <c r="E121" s="14">
        <v>5</v>
      </c>
      <c r="F121" s="15" t="s">
        <v>29</v>
      </c>
      <c r="G121" s="14" t="s">
        <v>7</v>
      </c>
      <c r="H121" s="14" t="s">
        <v>8</v>
      </c>
    </row>
    <row r="122" spans="1:18" s="7" customFormat="1" ht="12" hidden="1" customHeight="1" x14ac:dyDescent="0.2">
      <c r="A122" s="66" t="s">
        <v>184</v>
      </c>
      <c r="E122" s="14">
        <v>5</v>
      </c>
      <c r="F122" s="15" t="s">
        <v>29</v>
      </c>
      <c r="G122" s="14" t="s">
        <v>7</v>
      </c>
      <c r="H122" s="14" t="s">
        <v>15</v>
      </c>
    </row>
    <row r="123" spans="1:18" s="7" customFormat="1" ht="18.95" hidden="1" customHeight="1" x14ac:dyDescent="0.2">
      <c r="A123" s="63" t="s">
        <v>185</v>
      </c>
      <c r="J123" s="64">
        <f>SUM(J115:J122)</f>
        <v>0</v>
      </c>
      <c r="K123" s="27"/>
      <c r="L123" s="64">
        <f>SUM(L115:L122)</f>
        <v>0</v>
      </c>
      <c r="M123" s="27"/>
      <c r="N123" s="64">
        <f>SUM(N115:N122)</f>
        <v>0</v>
      </c>
      <c r="O123" s="27"/>
      <c r="P123" s="64">
        <f>SUM(P115:P122)</f>
        <v>0</v>
      </c>
      <c r="Q123" s="27"/>
      <c r="R123" s="64">
        <f>SUM(R115:R122)</f>
        <v>0</v>
      </c>
    </row>
    <row r="124" spans="1:18" s="7" customFormat="1" ht="6" customHeight="1" x14ac:dyDescent="0.2"/>
    <row r="125" spans="1:18" s="7" customFormat="1" ht="12.75" customHeight="1" x14ac:dyDescent="0.2">
      <c r="A125" s="68" t="s">
        <v>190</v>
      </c>
      <c r="B125" s="11"/>
      <c r="C125" s="11"/>
    </row>
    <row r="126" spans="1:18" s="7" customFormat="1" ht="12.75" hidden="1" customHeight="1" x14ac:dyDescent="0.2">
      <c r="A126" s="11" t="s">
        <v>89</v>
      </c>
      <c r="B126" s="24"/>
      <c r="C126" s="24"/>
    </row>
    <row r="127" spans="1:18" s="7" customFormat="1" ht="12.75" hidden="1" customHeight="1" x14ac:dyDescent="0.2">
      <c r="A127" s="70" t="s">
        <v>90</v>
      </c>
      <c r="B127" s="9"/>
      <c r="C127" s="9"/>
      <c r="E127" s="14">
        <v>1</v>
      </c>
      <c r="F127" s="15" t="s">
        <v>12</v>
      </c>
      <c r="G127" s="14" t="s">
        <v>54</v>
      </c>
      <c r="H127" s="16" t="s">
        <v>10</v>
      </c>
    </row>
    <row r="128" spans="1:18" s="7" customFormat="1" ht="12.75" customHeight="1" x14ac:dyDescent="0.2">
      <c r="A128" s="71" t="s">
        <v>91</v>
      </c>
      <c r="B128" s="25"/>
      <c r="C128" s="25"/>
    </row>
    <row r="129" spans="1:18" s="7" customFormat="1" ht="12.75" hidden="1" customHeight="1" x14ac:dyDescent="0.2">
      <c r="A129" s="66" t="s">
        <v>92</v>
      </c>
      <c r="B129" s="40"/>
      <c r="C129" s="40"/>
      <c r="E129" s="14">
        <v>1</v>
      </c>
      <c r="F129" s="15" t="s">
        <v>93</v>
      </c>
      <c r="G129" s="14" t="s">
        <v>7</v>
      </c>
      <c r="H129" s="14" t="s">
        <v>8</v>
      </c>
    </row>
    <row r="130" spans="1:18" s="7" customFormat="1" ht="12.75" hidden="1" customHeight="1" x14ac:dyDescent="0.2">
      <c r="A130" s="66" t="s">
        <v>94</v>
      </c>
      <c r="B130" s="40"/>
      <c r="C130" s="40"/>
      <c r="E130" s="14">
        <v>1</v>
      </c>
      <c r="F130" s="15" t="s">
        <v>93</v>
      </c>
      <c r="G130" s="14" t="s">
        <v>34</v>
      </c>
      <c r="H130" s="14" t="s">
        <v>8</v>
      </c>
    </row>
    <row r="131" spans="1:18" s="7" customFormat="1" ht="12.75" hidden="1" customHeight="1" x14ac:dyDescent="0.2">
      <c r="A131" s="66" t="s">
        <v>95</v>
      </c>
      <c r="B131" s="42"/>
      <c r="C131" s="42"/>
      <c r="E131" s="14">
        <v>1</v>
      </c>
      <c r="F131" s="15" t="s">
        <v>93</v>
      </c>
      <c r="G131" s="14" t="s">
        <v>34</v>
      </c>
      <c r="H131" s="14" t="s">
        <v>49</v>
      </c>
    </row>
    <row r="132" spans="1:18" s="7" customFormat="1" ht="12.75" customHeight="1" x14ac:dyDescent="0.2">
      <c r="A132" s="66" t="s">
        <v>96</v>
      </c>
      <c r="B132" s="42"/>
      <c r="C132" s="42"/>
      <c r="D132" s="15"/>
      <c r="E132" s="14">
        <v>1</v>
      </c>
      <c r="F132" s="15" t="s">
        <v>93</v>
      </c>
      <c r="G132" s="14" t="s">
        <v>54</v>
      </c>
      <c r="H132" s="14" t="s">
        <v>10</v>
      </c>
      <c r="R132" s="7">
        <v>100000</v>
      </c>
    </row>
    <row r="133" spans="1:18" s="7" customFormat="1" ht="12.75" customHeight="1" x14ac:dyDescent="0.2">
      <c r="A133" s="66" t="s">
        <v>98</v>
      </c>
      <c r="B133" s="42"/>
      <c r="C133" s="42"/>
      <c r="E133" s="14">
        <v>1</v>
      </c>
      <c r="F133" s="15" t="s">
        <v>93</v>
      </c>
      <c r="G133" s="14" t="s">
        <v>54</v>
      </c>
      <c r="H133" s="14" t="s">
        <v>15</v>
      </c>
      <c r="J133" s="7">
        <v>95648</v>
      </c>
    </row>
    <row r="134" spans="1:18" s="7" customFormat="1" ht="12.75" customHeight="1" x14ac:dyDescent="0.2">
      <c r="A134" s="66" t="s">
        <v>97</v>
      </c>
      <c r="B134" s="40"/>
      <c r="C134" s="40"/>
      <c r="E134" s="14">
        <v>1</v>
      </c>
      <c r="F134" s="15" t="s">
        <v>93</v>
      </c>
      <c r="G134" s="14" t="s">
        <v>93</v>
      </c>
      <c r="H134" s="14" t="s">
        <v>8</v>
      </c>
      <c r="R134" s="7">
        <v>70000</v>
      </c>
    </row>
    <row r="135" spans="1:18" s="7" customFormat="1" ht="12.75" hidden="1" customHeight="1" x14ac:dyDescent="0.2">
      <c r="A135" s="66" t="s">
        <v>99</v>
      </c>
      <c r="B135" s="42"/>
      <c r="C135" s="42"/>
      <c r="D135" s="15"/>
      <c r="E135" s="14">
        <v>1</v>
      </c>
      <c r="F135" s="15" t="s">
        <v>93</v>
      </c>
      <c r="G135" s="14" t="s">
        <v>93</v>
      </c>
      <c r="H135" s="14" t="s">
        <v>10</v>
      </c>
    </row>
    <row r="136" spans="1:18" s="7" customFormat="1" ht="12.75" hidden="1" customHeight="1" x14ac:dyDescent="0.2">
      <c r="A136" s="66" t="s">
        <v>100</v>
      </c>
      <c r="B136" s="40"/>
      <c r="C136" s="40"/>
      <c r="E136" s="14">
        <v>1</v>
      </c>
      <c r="F136" s="15" t="s">
        <v>93</v>
      </c>
      <c r="G136" s="14" t="s">
        <v>54</v>
      </c>
      <c r="H136" s="14" t="s">
        <v>19</v>
      </c>
    </row>
    <row r="137" spans="1:18" s="7" customFormat="1" ht="12.75" hidden="1" customHeight="1" x14ac:dyDescent="0.2">
      <c r="A137" s="66" t="s">
        <v>175</v>
      </c>
      <c r="B137" s="40"/>
      <c r="C137" s="40"/>
      <c r="E137" s="14">
        <v>1</v>
      </c>
      <c r="F137" s="15" t="s">
        <v>93</v>
      </c>
      <c r="G137" s="14" t="s">
        <v>54</v>
      </c>
      <c r="H137" s="14" t="s">
        <v>82</v>
      </c>
    </row>
    <row r="138" spans="1:18" s="7" customFormat="1" ht="12.75" hidden="1" customHeight="1" x14ac:dyDescent="0.2">
      <c r="A138" s="66" t="s">
        <v>176</v>
      </c>
      <c r="B138" s="40"/>
      <c r="C138" s="40"/>
      <c r="E138" s="14">
        <v>1</v>
      </c>
      <c r="F138" s="15" t="s">
        <v>93</v>
      </c>
      <c r="G138" s="14" t="s">
        <v>54</v>
      </c>
      <c r="H138" s="14" t="s">
        <v>45</v>
      </c>
    </row>
    <row r="139" spans="1:18" s="7" customFormat="1" ht="12.75" hidden="1" customHeight="1" x14ac:dyDescent="0.2">
      <c r="A139" s="66" t="s">
        <v>177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146</v>
      </c>
    </row>
    <row r="140" spans="1:18" s="7" customFormat="1" ht="12.75" hidden="1" customHeight="1" x14ac:dyDescent="0.2">
      <c r="A140" s="66" t="s">
        <v>101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102</v>
      </c>
    </row>
    <row r="141" spans="1:18" s="7" customFormat="1" ht="12.75" hidden="1" customHeight="1" x14ac:dyDescent="0.2">
      <c r="A141" s="66" t="s">
        <v>103</v>
      </c>
      <c r="B141" s="40"/>
      <c r="C141" s="40"/>
      <c r="E141" s="14">
        <v>1</v>
      </c>
      <c r="F141" s="15" t="s">
        <v>93</v>
      </c>
      <c r="G141" s="14" t="s">
        <v>54</v>
      </c>
      <c r="H141" s="14" t="s">
        <v>24</v>
      </c>
    </row>
    <row r="142" spans="1:18" s="7" customFormat="1" ht="12.75" hidden="1" customHeight="1" x14ac:dyDescent="0.2">
      <c r="A142" s="66" t="s">
        <v>104</v>
      </c>
      <c r="B142" s="40"/>
      <c r="C142" s="40"/>
      <c r="E142" s="14">
        <v>1</v>
      </c>
      <c r="F142" s="15" t="s">
        <v>93</v>
      </c>
      <c r="G142" s="14" t="s">
        <v>54</v>
      </c>
      <c r="H142" s="14" t="s">
        <v>28</v>
      </c>
    </row>
    <row r="143" spans="1:18" s="7" customFormat="1" ht="12.75" hidden="1" customHeight="1" x14ac:dyDescent="0.2">
      <c r="A143" s="66" t="s">
        <v>105</v>
      </c>
      <c r="B143" s="40"/>
      <c r="C143" s="40"/>
      <c r="D143" s="15"/>
      <c r="E143" s="14">
        <v>1</v>
      </c>
      <c r="F143" s="15" t="s">
        <v>93</v>
      </c>
      <c r="G143" s="14" t="s">
        <v>54</v>
      </c>
      <c r="H143" s="16" t="s">
        <v>49</v>
      </c>
    </row>
    <row r="144" spans="1:18" s="7" customFormat="1" ht="12.75" hidden="1" customHeight="1" x14ac:dyDescent="0.2">
      <c r="A144" s="66" t="s">
        <v>106</v>
      </c>
      <c r="B144" s="40"/>
      <c r="C144" s="40"/>
      <c r="D144" s="15"/>
      <c r="E144" s="14">
        <v>1</v>
      </c>
      <c r="F144" s="15" t="s">
        <v>93</v>
      </c>
      <c r="G144" s="14" t="s">
        <v>67</v>
      </c>
      <c r="H144" s="14" t="s">
        <v>8</v>
      </c>
    </row>
    <row r="145" spans="1:18" s="7" customFormat="1" ht="12.75" hidden="1" customHeight="1" x14ac:dyDescent="0.2">
      <c r="A145" s="66" t="s">
        <v>107</v>
      </c>
      <c r="B145" s="40"/>
      <c r="C145" s="40"/>
      <c r="D145" s="15"/>
      <c r="E145" s="14">
        <v>1</v>
      </c>
      <c r="F145" s="15" t="s">
        <v>93</v>
      </c>
      <c r="G145" s="14" t="s">
        <v>59</v>
      </c>
      <c r="H145" s="16" t="s">
        <v>49</v>
      </c>
    </row>
    <row r="146" spans="1:18" s="7" customFormat="1" ht="12.75" hidden="1" customHeight="1" x14ac:dyDescent="0.2">
      <c r="A146" s="66" t="s">
        <v>178</v>
      </c>
      <c r="B146" s="40"/>
      <c r="C146" s="40"/>
      <c r="D146" s="15"/>
      <c r="E146" s="14">
        <v>1</v>
      </c>
      <c r="F146" s="15" t="s">
        <v>93</v>
      </c>
      <c r="G146" s="14" t="s">
        <v>29</v>
      </c>
      <c r="H146" s="14" t="s">
        <v>8</v>
      </c>
    </row>
    <row r="147" spans="1:18" s="7" customFormat="1" ht="12.75" hidden="1" customHeight="1" x14ac:dyDescent="0.2">
      <c r="A147" s="66" t="s">
        <v>179</v>
      </c>
      <c r="B147" s="40"/>
      <c r="C147" s="40"/>
      <c r="D147" s="15"/>
      <c r="E147" s="14">
        <v>1</v>
      </c>
      <c r="F147" s="15" t="s">
        <v>93</v>
      </c>
      <c r="G147" s="14" t="s">
        <v>29</v>
      </c>
      <c r="H147" s="14" t="s">
        <v>45</v>
      </c>
    </row>
    <row r="148" spans="1:18" s="27" customFormat="1" ht="18.95" customHeight="1" x14ac:dyDescent="0.2">
      <c r="A148" s="63" t="s">
        <v>108</v>
      </c>
      <c r="B148" s="26"/>
      <c r="C148" s="26"/>
      <c r="J148" s="21">
        <f>SUM(J129:J147)</f>
        <v>95648</v>
      </c>
      <c r="K148" s="23"/>
      <c r="L148" s="21">
        <f>SUM(L129:L143)</f>
        <v>0</v>
      </c>
      <c r="N148" s="21">
        <f>SUM(N129:N143)</f>
        <v>0</v>
      </c>
      <c r="P148" s="21">
        <f>SUM(P129:P143)</f>
        <v>0</v>
      </c>
      <c r="R148" s="21">
        <f>SUM(R132:R147)</f>
        <v>170000</v>
      </c>
    </row>
    <row r="149" spans="1:18" s="7" customFormat="1" ht="6" customHeight="1" x14ac:dyDescent="0.2"/>
    <row r="150" spans="1:18" s="7" customFormat="1" ht="20.100000000000001" customHeight="1" thickBot="1" x14ac:dyDescent="0.25">
      <c r="A150" s="11" t="s">
        <v>110</v>
      </c>
      <c r="B150" s="28"/>
      <c r="C150" s="28"/>
      <c r="J150" s="29">
        <f>J42+J112+J123+J148</f>
        <v>14825375.649999999</v>
      </c>
      <c r="K150" s="23"/>
      <c r="L150" s="29">
        <f>L42+L112+L123+L148</f>
        <v>6534588.3000000007</v>
      </c>
      <c r="N150" s="29">
        <f>N42+N112+N123+N148</f>
        <v>14147576.43</v>
      </c>
      <c r="P150" s="29">
        <f>P42+P112+P123+P148</f>
        <v>20682164.73</v>
      </c>
      <c r="R150" s="29">
        <f>R42+R112+R123+R148</f>
        <v>20342149.92709678</v>
      </c>
    </row>
    <row r="151" spans="1:18" s="7" customFormat="1" ht="13.5" thickTop="1" x14ac:dyDescent="0.2">
      <c r="A151" s="31"/>
      <c r="B151" s="31"/>
      <c r="C151" s="31"/>
      <c r="D151" s="34"/>
      <c r="E151" s="31"/>
      <c r="F151" s="31"/>
      <c r="H151" s="35"/>
      <c r="I151" s="35"/>
      <c r="J151" s="35"/>
      <c r="K151" s="35"/>
      <c r="L151" s="35"/>
      <c r="M151" s="35"/>
    </row>
    <row r="152" spans="1:18" s="7" customFormat="1" x14ac:dyDescent="0.2"/>
    <row r="153" spans="1:18" s="7" customFormat="1" x14ac:dyDescent="0.2"/>
    <row r="154" spans="1:18" x14ac:dyDescent="0.2">
      <c r="A154" s="138" t="s">
        <v>133</v>
      </c>
      <c r="B154" s="138"/>
      <c r="C154" s="138"/>
      <c r="D154" s="33"/>
      <c r="E154" s="32"/>
      <c r="G154" s="31"/>
      <c r="I154" s="31"/>
      <c r="J154" s="138" t="s">
        <v>320</v>
      </c>
      <c r="K154" s="138"/>
      <c r="L154" s="138"/>
      <c r="M154" s="47"/>
      <c r="N154" s="49"/>
      <c r="O154" s="49"/>
      <c r="P154" s="126" t="s">
        <v>135</v>
      </c>
      <c r="Q154" s="126"/>
      <c r="R154" s="126"/>
    </row>
    <row r="155" spans="1:18" x14ac:dyDescent="0.2">
      <c r="A155" s="50"/>
      <c r="D155" s="33"/>
      <c r="E155" s="51"/>
      <c r="G155" s="31"/>
      <c r="I155" s="31"/>
      <c r="J155" s="30"/>
      <c r="M155" s="30"/>
      <c r="N155" s="36"/>
      <c r="O155" s="36"/>
      <c r="P155" s="51"/>
    </row>
    <row r="156" spans="1:18" x14ac:dyDescent="0.2">
      <c r="A156" s="50"/>
      <c r="D156" s="33"/>
      <c r="E156" s="51"/>
      <c r="G156" s="31"/>
      <c r="I156" s="31"/>
      <c r="J156" s="116"/>
      <c r="M156" s="116"/>
      <c r="N156" s="36"/>
      <c r="O156" s="36"/>
      <c r="P156" s="51"/>
    </row>
    <row r="157" spans="1:18" x14ac:dyDescent="0.2">
      <c r="A157" s="52"/>
      <c r="D157" s="31"/>
      <c r="E157" s="53"/>
      <c r="G157" s="31"/>
      <c r="I157" s="31"/>
      <c r="J157" s="31"/>
      <c r="M157" s="31"/>
      <c r="P157" s="53"/>
    </row>
    <row r="158" spans="1:18" x14ac:dyDescent="0.2">
      <c r="A158" s="139" t="s">
        <v>309</v>
      </c>
      <c r="B158" s="139"/>
      <c r="C158" s="139"/>
      <c r="D158" s="55"/>
      <c r="E158" s="56"/>
      <c r="G158" s="31"/>
      <c r="I158" s="31"/>
      <c r="J158" s="139" t="s">
        <v>319</v>
      </c>
      <c r="K158" s="139"/>
      <c r="L158" s="139"/>
      <c r="M158" s="57"/>
      <c r="N158" s="59"/>
      <c r="O158" s="59"/>
      <c r="P158" s="127" t="s">
        <v>137</v>
      </c>
      <c r="Q158" s="127"/>
      <c r="R158" s="127"/>
    </row>
    <row r="159" spans="1:18" x14ac:dyDescent="0.2">
      <c r="A159" s="138" t="s">
        <v>328</v>
      </c>
      <c r="B159" s="138"/>
      <c r="C159" s="138"/>
      <c r="D159" s="31"/>
      <c r="E159" s="32"/>
      <c r="G159" s="31"/>
      <c r="I159" s="31"/>
      <c r="J159" s="138" t="s">
        <v>305</v>
      </c>
      <c r="K159" s="138"/>
      <c r="L159" s="138"/>
      <c r="M159" s="33"/>
      <c r="N159" s="35"/>
      <c r="O159" s="35"/>
      <c r="P159" s="128" t="s">
        <v>139</v>
      </c>
      <c r="Q159" s="128"/>
      <c r="R159" s="128"/>
    </row>
  </sheetData>
  <mergeCells count="18">
    <mergeCell ref="P154:R154"/>
    <mergeCell ref="P158:R158"/>
    <mergeCell ref="P159:R159"/>
    <mergeCell ref="A154:C154"/>
    <mergeCell ref="A158:C158"/>
    <mergeCell ref="A159:C159"/>
    <mergeCell ref="J154:L154"/>
    <mergeCell ref="J158:L158"/>
    <mergeCell ref="J159:L159"/>
    <mergeCell ref="A13:C13"/>
    <mergeCell ref="E13:H13"/>
    <mergeCell ref="A112:C112"/>
    <mergeCell ref="A1:S1"/>
    <mergeCell ref="A2:S2"/>
    <mergeCell ref="L9:P9"/>
    <mergeCell ref="P10:P12"/>
    <mergeCell ref="A11:C11"/>
    <mergeCell ref="E11:H11"/>
  </mergeCells>
  <printOptions horizontalCentered="1"/>
  <pageMargins left="0.75" right="0.5" top="1" bottom="1" header="0.75" footer="0.5"/>
  <pageSetup paperSize="5" scale="90" orientation="landscape" horizontalDpi="4294967292" verticalDpi="300" r:id="rId1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54</vt:i4>
      </vt:variant>
    </vt:vector>
  </HeadingPairs>
  <TitlesOfParts>
    <vt:vector size="81" baseType="lpstr">
      <vt:lpstr>1011</vt:lpstr>
      <vt:lpstr>1021</vt:lpstr>
      <vt:lpstr>1022</vt:lpstr>
      <vt:lpstr>1031</vt:lpstr>
      <vt:lpstr>1032</vt:lpstr>
      <vt:lpstr>1041</vt:lpstr>
      <vt:lpstr>1061</vt:lpstr>
      <vt:lpstr>1071</vt:lpstr>
      <vt:lpstr>1081</vt:lpstr>
      <vt:lpstr>1091</vt:lpstr>
      <vt:lpstr>1101</vt:lpstr>
      <vt:lpstr>1111</vt:lpstr>
      <vt:lpstr>1131</vt:lpstr>
      <vt:lpstr>1141</vt:lpstr>
      <vt:lpstr>7611</vt:lpstr>
      <vt:lpstr>8711</vt:lpstr>
      <vt:lpstr>8721</vt:lpstr>
      <vt:lpstr>8751</vt:lpstr>
      <vt:lpstr>4421</vt:lpstr>
      <vt:lpstr>3361 (1)</vt:lpstr>
      <vt:lpstr>3361 (2)</vt:lpstr>
      <vt:lpstr>GF-Infra Social 3999-49-69</vt:lpstr>
      <vt:lpstr>GF-Infra Economic 8752-53</vt:lpstr>
      <vt:lpstr>20% Social 4918-6918</vt:lpstr>
      <vt:lpstr>20% Economic 8918</vt:lpstr>
      <vt:lpstr>9940 </vt:lpstr>
      <vt:lpstr>9999</vt:lpstr>
      <vt:lpstr>'1011'!Print_Area</vt:lpstr>
      <vt:lpstr>'1021'!Print_Area</vt:lpstr>
      <vt:lpstr>'1022'!Print_Area</vt:lpstr>
      <vt:lpstr>'1031'!Print_Area</vt:lpstr>
      <vt:lpstr>'1032'!Print_Area</vt:lpstr>
      <vt:lpstr>'1041'!Print_Area</vt:lpstr>
      <vt:lpstr>'1061'!Print_Area</vt:lpstr>
      <vt:lpstr>'1071'!Print_Area</vt:lpstr>
      <vt:lpstr>'1081'!Print_Area</vt:lpstr>
      <vt:lpstr>'1091'!Print_Area</vt:lpstr>
      <vt:lpstr>'1101'!Print_Area</vt:lpstr>
      <vt:lpstr>'1111'!Print_Area</vt:lpstr>
      <vt:lpstr>'1131'!Print_Area</vt:lpstr>
      <vt:lpstr>'1141'!Print_Area</vt:lpstr>
      <vt:lpstr>'20% Economic 8918'!Print_Area</vt:lpstr>
      <vt:lpstr>'20% Social 4918-6918'!Print_Area</vt:lpstr>
      <vt:lpstr>'3361 (1)'!Print_Area</vt:lpstr>
      <vt:lpstr>'3361 (2)'!Print_Area</vt:lpstr>
      <vt:lpstr>'4421'!Print_Area</vt:lpstr>
      <vt:lpstr>'7611'!Print_Area</vt:lpstr>
      <vt:lpstr>'8711'!Print_Area</vt:lpstr>
      <vt:lpstr>'8721'!Print_Area</vt:lpstr>
      <vt:lpstr>'8751'!Print_Area</vt:lpstr>
      <vt:lpstr>'9940 '!Print_Area</vt:lpstr>
      <vt:lpstr>'9999'!Print_Area</vt:lpstr>
      <vt:lpstr>'GF-Infra Economic 8752-53'!Print_Area</vt:lpstr>
      <vt:lpstr>'GF-Infra Social 3999-49-69'!Print_Area</vt:lpstr>
      <vt:lpstr>'1011'!Print_Titles</vt:lpstr>
      <vt:lpstr>'1021'!Print_Titles</vt:lpstr>
      <vt:lpstr>'1022'!Print_Titles</vt:lpstr>
      <vt:lpstr>'1031'!Print_Titles</vt:lpstr>
      <vt:lpstr>'1032'!Print_Titles</vt:lpstr>
      <vt:lpstr>'1041'!Print_Titles</vt:lpstr>
      <vt:lpstr>'1061'!Print_Titles</vt:lpstr>
      <vt:lpstr>'1071'!Print_Titles</vt:lpstr>
      <vt:lpstr>'1081'!Print_Titles</vt:lpstr>
      <vt:lpstr>'1091'!Print_Titles</vt:lpstr>
      <vt:lpstr>'1101'!Print_Titles</vt:lpstr>
      <vt:lpstr>'1111'!Print_Titles</vt:lpstr>
      <vt:lpstr>'1131'!Print_Titles</vt:lpstr>
      <vt:lpstr>'1141'!Print_Titles</vt:lpstr>
      <vt:lpstr>'20% Economic 8918'!Print_Titles</vt:lpstr>
      <vt:lpstr>'20% Social 4918-6918'!Print_Titles</vt:lpstr>
      <vt:lpstr>'3361 (1)'!Print_Titles</vt:lpstr>
      <vt:lpstr>'3361 (2)'!Print_Titles</vt:lpstr>
      <vt:lpstr>'4421'!Print_Titles</vt:lpstr>
      <vt:lpstr>'7611'!Print_Titles</vt:lpstr>
      <vt:lpstr>'8711'!Print_Titles</vt:lpstr>
      <vt:lpstr>'8721'!Print_Titles</vt:lpstr>
      <vt:lpstr>'8751'!Print_Titles</vt:lpstr>
      <vt:lpstr>'9940 '!Print_Titles</vt:lpstr>
      <vt:lpstr>'9999'!Print_Titles</vt:lpstr>
      <vt:lpstr>'GF-Infra Economic 8752-53'!Print_Titles</vt:lpstr>
      <vt:lpstr>'GF-Infra Social 3999-49-69'!Print_Titles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Princess</cp:lastModifiedBy>
  <cp:lastPrinted>2017-10-09T09:12:31Z</cp:lastPrinted>
  <dcterms:created xsi:type="dcterms:W3CDTF">2016-07-12T02:13:36Z</dcterms:created>
  <dcterms:modified xsi:type="dcterms:W3CDTF">2018-03-26T06:59:27Z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